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19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итоги" sheetId="16" r:id="rId16"/>
  </sheets>
  <definedNames>
    <definedName name="_xlnm.Print_Titles" localSheetId="0">'1'!$5:$9</definedName>
    <definedName name="_xlnm.Print_Titles" localSheetId="9">'10'!$1:$5</definedName>
    <definedName name="_xlnm.Print_Titles" localSheetId="10">'11'!$1:$5</definedName>
    <definedName name="_xlnm.Print_Titles" localSheetId="11">'12'!$1:$5</definedName>
    <definedName name="_xlnm.Print_Titles" localSheetId="12">'13'!$1:$5</definedName>
    <definedName name="_xlnm.Print_Titles" localSheetId="14">'15'!$1:$5</definedName>
    <definedName name="_xlnm.Print_Titles" localSheetId="1">'2'!$2:$6</definedName>
    <definedName name="_xlnm.Print_Titles" localSheetId="2">'3'!$1:$5</definedName>
    <definedName name="_xlnm.Print_Titles" localSheetId="3">'4'!$1:$5</definedName>
    <definedName name="_xlnm.Print_Titles" localSheetId="4">'5'!$1:$5</definedName>
    <definedName name="_xlnm.Print_Titles" localSheetId="5">'6'!$1:$5</definedName>
    <definedName name="_xlnm.Print_Titles" localSheetId="6">'7'!$1:$5</definedName>
    <definedName name="_xlnm.Print_Titles" localSheetId="7">'8'!$1:$5</definedName>
    <definedName name="_xlnm.Print_Titles" localSheetId="8">'9'!$1:$5</definedName>
    <definedName name="_xlnm.Print_Titles" localSheetId="15">'итоги'!$1:$5</definedName>
    <definedName name="_xlnm.Print_Area" localSheetId="0">'1'!$A$1:$Q$31</definedName>
    <definedName name="_xlnm.Print_Area" localSheetId="12">'13'!$A$1:$Q$45</definedName>
    <definedName name="_xlnm.Print_Area" localSheetId="7">'8'!$A$1:$Q$32</definedName>
    <definedName name="_xlnm.Print_Area" localSheetId="8">'9'!$A$1:$Q$33</definedName>
    <definedName name="_xlnm.Print_Area" localSheetId="15">'итоги'!$A$1:$Q$95</definedName>
  </definedNames>
  <calcPr fullCalcOnLoad="1"/>
</workbook>
</file>

<file path=xl/sharedStrings.xml><?xml version="1.0" encoding="utf-8"?>
<sst xmlns="http://schemas.openxmlformats.org/spreadsheetml/2006/main" count="1068" uniqueCount="176">
  <si>
    <t>Додаток 2</t>
  </si>
  <si>
    <t>Найменування завдання</t>
  </si>
  <si>
    <t>Найменування показника</t>
  </si>
  <si>
    <t>значення показника</t>
  </si>
  <si>
    <t xml:space="preserve">Найменування заходу </t>
  </si>
  <si>
    <t>Джерела фінансування (державний, місцевий бюджет, інші)</t>
  </si>
  <si>
    <t>усього</t>
  </si>
  <si>
    <t>Прогнозний обсяг фінансових ресурсів для виконання завдань тис.грн.</t>
  </si>
  <si>
    <t xml:space="preserve">1. Створення умов для фізичного виховання у сфері освіти </t>
  </si>
  <si>
    <t>державний бюджет</t>
  </si>
  <si>
    <t xml:space="preserve">обласний бюджет </t>
  </si>
  <si>
    <t xml:space="preserve">бюджети міст і районів </t>
  </si>
  <si>
    <t>інші джерела</t>
  </si>
  <si>
    <t xml:space="preserve">Завдання і заходи Регіональної цільової програми розвитку фізичної культури і спорту в Донецькій області                                                                                                                                 на 2012-2016 роки </t>
  </si>
  <si>
    <t>Разом за завданнями:</t>
  </si>
  <si>
    <t>Разом за Програмою:</t>
  </si>
  <si>
    <t>2. Розвиток масового спорту</t>
  </si>
  <si>
    <t>3. Розвиток фізичної культури та спорту за місцем роботи громадян</t>
  </si>
  <si>
    <t xml:space="preserve">1. Кількість спортивних клубів для інвалідів    </t>
  </si>
  <si>
    <t>6. Розвиток дитячого і дитячо-юнацького спорту</t>
  </si>
  <si>
    <t>5. Розвиток фізичної культури та спорту у сільській місцевості</t>
  </si>
  <si>
    <t>7. Розвиток спорту вищих досягнень</t>
  </si>
  <si>
    <t xml:space="preserve">ІІІ. Ресурсне забезпечення </t>
  </si>
  <si>
    <t>ІІ. Спорт</t>
  </si>
  <si>
    <t>І. Фізична культура</t>
  </si>
  <si>
    <t xml:space="preserve">1. Кількість квартир для спортсменів та їх тренерів  </t>
  </si>
  <si>
    <t>обласний бюджет</t>
  </si>
  <si>
    <t>бюджет міст та районів</t>
  </si>
  <si>
    <t>інші</t>
  </si>
  <si>
    <t>разом</t>
  </si>
  <si>
    <t>бюджети міст і районів</t>
  </si>
  <si>
    <t>1. Будівництво стадіонів та спортивних майданчиків зі штучним покриттям</t>
  </si>
  <si>
    <t>2. Ремонт та реконструкція спортивних споруд, призначених для занять футболом</t>
  </si>
  <si>
    <t>1. Забезпечення діяльності центрів фізичного здоров'я населення "Спорт для всіх" та зміцнення їх матеріально-технічної бази</t>
  </si>
  <si>
    <t>1. Кількість проведених фізкультурно-оздоровчих та спортивних заходів</t>
  </si>
  <si>
    <t>1. Кількість засідань колегії управління, в т.ч. виїзних і спільних</t>
  </si>
  <si>
    <t xml:space="preserve">2. Кількість комплексних виїздів до міст і районів </t>
  </si>
  <si>
    <t>3. Кількість семінар-нарад, в т.ч. виїзних</t>
  </si>
  <si>
    <t>8. Олімпійська, паралімпійська  підготовка і міжнародне співробітництво</t>
  </si>
  <si>
    <t>10. Медичне забезпечення</t>
  </si>
  <si>
    <t xml:space="preserve">12. Організаційне і інформаційне забезпечення </t>
  </si>
  <si>
    <t>бюджети міст, районів</t>
  </si>
  <si>
    <t xml:space="preserve">1. Відсоток учнів ДЮСШ оздоровлених у канікулярний період </t>
  </si>
  <si>
    <t>6. Розвиток дитячо-юнацького і резервного спорту</t>
  </si>
  <si>
    <t xml:space="preserve">4. Організація масової фізкультурно-спортивної і реабілітаційної роботи серед соціально-незахищених категорій населення  </t>
  </si>
  <si>
    <t>1. Рівень кількості залучених дітей соціально незахищених категорій в ОДЮСШ для дітей-сиріт (% від загальної кількості дітей цих категорій які навчаються в загальноосвітніх школах-інтернатах)</t>
  </si>
  <si>
    <t>96-100</t>
  </si>
  <si>
    <t>2. Кратність УМО</t>
  </si>
  <si>
    <t>3. Кількість лікарсько-педагогічних спостережень</t>
  </si>
  <si>
    <t>4. Кількість досліджень</t>
  </si>
  <si>
    <t xml:space="preserve">4. Організація масової фізкультурно-спортивної і реабілітаційної роботи серед соціально-незахищених категорій населення </t>
  </si>
  <si>
    <t>1. Кількість стипендій  для спортсменів та їх тренерів</t>
  </si>
  <si>
    <t>11. Нормативно-правове і кадрове забезпечення</t>
  </si>
  <si>
    <t>1. Кількість учнів</t>
  </si>
  <si>
    <t>1. Кількість реконструйованих,  відремонтованих баз олімпійської та паралімпійської підготовки</t>
  </si>
  <si>
    <t>1. Кількість спортсменів</t>
  </si>
  <si>
    <t>1. Кількість ініціативних пропозицій</t>
  </si>
  <si>
    <t xml:space="preserve">1. Розробка медіастратегії </t>
  </si>
  <si>
    <t xml:space="preserve">2. Удосконалення системи інформування населення через засоби масової інформації щодо висвітлення визначних спортивних заходів, подій, свят, проектів  </t>
  </si>
  <si>
    <t>1. Розробка медіаплану</t>
  </si>
  <si>
    <t>в тому числі:</t>
  </si>
  <si>
    <t xml:space="preserve">утримання </t>
  </si>
  <si>
    <t>проведення заходів</t>
  </si>
  <si>
    <t xml:space="preserve">придбання інвентарю та обладнання </t>
  </si>
  <si>
    <t>капітальне будівництво</t>
  </si>
  <si>
    <t>1. Кількість учнів ДЮСШ</t>
  </si>
  <si>
    <t>1. Кількість відкритих центрів фізичного здоров'я населення "Спорт для всіх"</t>
  </si>
  <si>
    <t>3. Реалізація обласного проекту "Школа навчання плаванню"</t>
  </si>
  <si>
    <t>Управління сім'ї та молоді облдержадміністрації</t>
  </si>
  <si>
    <t>Управління з питань фізичної культури та спорту облдержадміністрації</t>
  </si>
  <si>
    <t>Виконкоми міських рад та райдержадміністрації</t>
  </si>
  <si>
    <t>1. Кількість облаштованих місць для навчання плаванню у таборах і санаторно-курортних закладах</t>
  </si>
  <si>
    <t>4. Створення мережевого спортивного клубу</t>
  </si>
  <si>
    <t>Разом за напрямком:</t>
  </si>
  <si>
    <t>ФСТ "Спартак"</t>
  </si>
  <si>
    <t>1.Організація роботи фізкультурно-спортивних товариств:</t>
  </si>
  <si>
    <t>ФСТ "Україна"</t>
  </si>
  <si>
    <t>ФСТ "Динамо"</t>
  </si>
  <si>
    <t>1. Забезпечення діяльності регіонального центру, "Інваспорт", спортивних клубів з фізичної культури і спорту інвалідів</t>
  </si>
  <si>
    <t>1. Кількість проведених обласних спортивно-масових заходів серед інвалідів</t>
  </si>
  <si>
    <t>2. Забезпечення діяльності обласної ДЮСШ для інвалідів "Інваспорт"</t>
  </si>
  <si>
    <t>3. Забезпечення діяльності обласної  дитячо-юнацької спортивної школи для дітей-сиріт та дітей, які залишились без піклування батьків</t>
  </si>
  <si>
    <t>1. Забезпечення діяльності обласної ради фізкультурно-спортивного товариства "Колос"</t>
  </si>
  <si>
    <t>2. Кількість учасників змагань</t>
  </si>
  <si>
    <t>1. Кількість проведених спортивно-масових заходів</t>
  </si>
  <si>
    <t>2. Забезпечення діяльності обласної дитячо-юнацької спортивної школи фізкультурно-спортивного товариства "Колос"</t>
  </si>
  <si>
    <t xml:space="preserve"> інші джерела</t>
  </si>
  <si>
    <t>2. Забезпечення діяльності Донецького вищого училища олімпійського резерву ім.С.Бубки</t>
  </si>
  <si>
    <t>3. Розвиток фізичної культури та спорту у виробничій сфері</t>
  </si>
  <si>
    <t>1. Забезпечення діяльності школи вищої спортивної діяльності для підготовки та участі спортсменів  у всеукраїнських і міжнародних змаганнях</t>
  </si>
  <si>
    <t>2. Кількість спортсменів - членів збірних команд України з олімпійських видів спорту</t>
  </si>
  <si>
    <t>1. Кількість федерацій і спортивних клубів</t>
  </si>
  <si>
    <t>1.Кількість заходів</t>
  </si>
  <si>
    <t>4. Кількість відеоконференцій</t>
  </si>
  <si>
    <t xml:space="preserve">2. Запровадження системи стимулювання  досягнення спортсменами та їх тренерами високих спортивних результатів: забезпечення стипендіями </t>
  </si>
  <si>
    <t xml:space="preserve">3. Забезпечення науково-методичного супроводження підготовки провідних  спортсменів області </t>
  </si>
  <si>
    <t>1. Забезпечення діяльності обласного лікарсько-фізкультурного диспансеру</t>
  </si>
  <si>
    <t>2. Підготовка пропозицій щодо удосконалення законодавства у сфері фізичної культури та спорту</t>
  </si>
  <si>
    <t>1. Забезпечення проведення науково-практичних семінарів та конференцій, "круглих столів" для тренерів, фахівців сфери фізичної культури та спорту з актуальних питань сучасної системи підготовки спортсменів високого класу</t>
  </si>
  <si>
    <t>2. Кількість проведених заходів</t>
  </si>
  <si>
    <t xml:space="preserve">3. Надання фінансової підтримки обласному відділенню Національного олімпійського комітету України                                </t>
  </si>
  <si>
    <t>1. Кількість проведених заходів</t>
  </si>
  <si>
    <t>3. Здійснення заходів щодо популяризації здорового способу життя серед громадян, у тому числі, шляхом поширення відповідної інформації у ЗМІ, на телебаченні, засобами зовнішніх рекламоносіїв, електронних мереж тощо</t>
  </si>
  <si>
    <t>4. Запровадження електронного паспорту спортсмена  від вихованця ДЮСШ до члена національної збірної команди України</t>
  </si>
  <si>
    <t>1. Кількість організацій</t>
  </si>
  <si>
    <t>1. Кількість КНГ</t>
  </si>
  <si>
    <t xml:space="preserve">5. Опрацювання питання щодо створення штатної спортивної команди резервного спорту </t>
  </si>
  <si>
    <t xml:space="preserve">2. Участь у заходах щодо розвитку спорту вищих досягнень федерацій і спортивних клубів  з олімпійських і неолімпійських видів спорту.  </t>
  </si>
  <si>
    <t>1. Кількість огляд-конкурсів</t>
  </si>
  <si>
    <t>1. Кількість засідань</t>
  </si>
  <si>
    <t>до Регіональної цільової програми розвитку фізичної культури і спорту в Донецькій області на 2012-2016 роки</t>
  </si>
  <si>
    <t>Управління освіти і науки облдержадміністрації</t>
  </si>
  <si>
    <t>ЦР ФСТ "Спартак"</t>
  </si>
  <si>
    <t>ЦР ФСТ "Україна"</t>
  </si>
  <si>
    <t>ЦР ФСТ "Динамо"</t>
  </si>
  <si>
    <t>у тому числі:</t>
  </si>
  <si>
    <t xml:space="preserve">інші джерела </t>
  </si>
  <si>
    <t>14. Юнацький чемпіонат світу з легкої атлетики 2013 року</t>
  </si>
  <si>
    <t>1. Забезпечення організації підготовки до проведення юнацького чемпіонату світу з легкої атлетики 2013 року відповідно до регламентних вимог IAAF</t>
  </si>
  <si>
    <t>15. Євро-баскет - 2015</t>
  </si>
  <si>
    <t>4. Будівництво в м. Донецьку спортивного комплексу для проведення фінальної частини чемпіонату Європи з баскетболу 2015 року</t>
  </si>
  <si>
    <t>1. Спортивний комплекс</t>
  </si>
  <si>
    <t>3. Забезпечення створення належних умов для організації активного відпочинку для учнів ДЮСШ в кількості не менш ніж 26% у закладах оздоровлення та відпочинку у зимовий та літній канікулярний період</t>
  </si>
  <si>
    <t>1.  Кількість федерацій з неолімпійських видів спорту</t>
  </si>
  <si>
    <t>1. Кількість збудованих, реконструйованих та відремонтованих спортивних споруд регіону</t>
  </si>
  <si>
    <t>1. Кількість учасників заходів</t>
  </si>
  <si>
    <t xml:space="preserve">5. Запровадження моніторингу реалізації Програми: оглядів - конкурсів на кращу організацію роботи у сфері фізичної культури та спорту     </t>
  </si>
  <si>
    <t>2. Кількість тренерів- викладачів</t>
  </si>
  <si>
    <t xml:space="preserve">інші витрати </t>
  </si>
  <si>
    <t xml:space="preserve">2. Розвиток мережі і створення центрів фізичного здоров'я населення "Спорт для всіх" </t>
  </si>
  <si>
    <t>інші витрати (квартири, спортивні споруди)</t>
  </si>
  <si>
    <t>1. Диспансеризація (%)</t>
  </si>
  <si>
    <t>Відповідальний виконавець</t>
  </si>
  <si>
    <t xml:space="preserve">в т.ч. у містах, районах, районах у містах: </t>
  </si>
  <si>
    <t>Першотравневому, Слов'янському, Тельманівському районах,   Калінінському та Київському районах міста Донецька</t>
  </si>
  <si>
    <t>Красноармійському, Новоазовському, Шахтарському, Ясинуватському районах, Калінінському, Київському, Кіровському, Куйбишевському, Ленінському районах  міста Донецька</t>
  </si>
  <si>
    <t>Інвестори</t>
  </si>
  <si>
    <t>Виконкоми міських рад і райдержадміністрації</t>
  </si>
  <si>
    <t>Управління з питань фізичної культури та спорту облдержадміністрації, федерації, спортивні клуби</t>
  </si>
  <si>
    <t xml:space="preserve">Головне управління капітального будівництва облдержадміністрації </t>
  </si>
  <si>
    <t>Донецька обласна рада, виконкоми міських рад та райдержадміністрації, головне управління капітального будівництва облдержадміністрації, інвестори</t>
  </si>
  <si>
    <t>1. Здійснення  реконструкції та  капітального ремонту баз олімпійської та паралімпійської підготовки (згідно з  додатком)</t>
  </si>
  <si>
    <t>2. Здійснення будівництва, ремонту та реконструкції спортивних споруд міст та районів регіону (згідно з додатком)</t>
  </si>
  <si>
    <t xml:space="preserve">3. Опрацювання завдань і заходів щодо розвитку футбольної інфраструктури (згідно з додатком) </t>
  </si>
  <si>
    <t>Федерація футболу Донецької області, управління з питань фізичної культури та спорту облдержадміністрації, виконкоми міських рад та райдержадміністрацій, інвестори</t>
  </si>
  <si>
    <t>Управління з питань фізичної культури та спорту облдержадміністрації, виконком Донецької міської ради</t>
  </si>
  <si>
    <t>Інвестор</t>
  </si>
  <si>
    <t xml:space="preserve">Виконком Донецької міської ради </t>
  </si>
  <si>
    <t xml:space="preserve">Управління з питань фізичної культури та спорту облдержадміністрації </t>
  </si>
  <si>
    <t>Виконком Донецької міської ради</t>
  </si>
  <si>
    <t>1. Забезпечення діяльності обласної дитячо-юнацької спортивної школи</t>
  </si>
  <si>
    <t>13. Забезпечення організації  і проведення спортивних заходів</t>
  </si>
  <si>
    <t xml:space="preserve">1. Забезпечення підготовки і проведення фізкультурно-спортивних заходів серед широких верств населення </t>
  </si>
  <si>
    <t>за напрямками витрат:</t>
  </si>
  <si>
    <t>15. Євробаскет - 2015</t>
  </si>
  <si>
    <t>Виконком Донецької міської ради, федерація легкої атлетики України</t>
  </si>
  <si>
    <t xml:space="preserve">6. Опрацювання питання  відкриття відділень резервного спорту у навчальних закладах І-ІІ рівнів акредитації </t>
  </si>
  <si>
    <t xml:space="preserve">Управління з питань фізичної культури та спорту, головне управління капітального будівництва облдеражадміністрації </t>
  </si>
  <si>
    <t>1. Вирішення соціально-побутових питань спортсменів, які посіли призові місця на Олімпійських іграх, Паралімпійських та Дефлімпійських іграх, Всесвітніх та Європейських іграх з неолімпійських видів спорту, Глобальних іграх, чемпіонатах світу або Європи, та їх тренерів</t>
  </si>
  <si>
    <t xml:space="preserve">всього </t>
  </si>
  <si>
    <t>всього</t>
  </si>
  <si>
    <t>Великоновосілківському, Добропільському, Костянтинівському районах,   Будьонівському та  Ворошиловському районах міста Донецька</t>
  </si>
  <si>
    <t>1. Збереження існуючої і розвиток мережі закладів фізичної культури і спорту, (дитячо-юнацькі спортивні школи, спеціалізовані навчальні заклади спортивного профілю спільної власності територіальних громад сіл, селищ, міст, що знаходяться в управлінні обласної ради)</t>
  </si>
  <si>
    <t xml:space="preserve">4. Забезпечення діяльності обласного центру фізкультурно-оздоровчої роботи </t>
  </si>
  <si>
    <t>1. Кількість спортсменів штатної збірної  команди Донецької області</t>
  </si>
  <si>
    <t>1. Кількість відкритих відділень</t>
  </si>
  <si>
    <t>9. Розвиток та модернізація спортивної інфраструктури Донецької області</t>
  </si>
  <si>
    <t>1. Забезпечення підготовки і проведення засідань дорадчих органів та  виїздів для надання практичної і методичної допомоги щодо виконання заходів регіональних програм розвитку фізичної культури та спорту, роботи спортивних споруд, достовірності наданих статистичних звітів</t>
  </si>
  <si>
    <t xml:space="preserve">2. Фінансова підтримка організацій фізкультурно-спортивної спрямованості </t>
  </si>
  <si>
    <t>1. Забезпечення виконання Указу Президента України від 09.02.2012 №74/2012 „Про заходи щодо підготовки та проведення в Україні фінального турніру чемпіонату Європи 2015 року з баскетболу” відповідно до регламентних вимог ФІБА</t>
  </si>
  <si>
    <t>3. Розробка проектної документації з будівництва в м. Донецьку спортивного комплексу для проведення фінальної частини чемпіонату Європи з баскетболу 2015 року</t>
  </si>
  <si>
    <t>м.м.Горлівка, Дзержинськ, Торез, Красний Лиман, Мар'їнському (м. Курахове) та Олександрівському районах</t>
  </si>
  <si>
    <t>м.м. Авдіївка, Вугледар, Красноармійськ, Новогродівка, Сніжне, Шахтарськ, Амвросіївському та Артемівському районах</t>
  </si>
  <si>
    <t>6. Організація проведення спільних засідань ради з фізичного виховання школярів спільно з управлінням освіти і науки, у виробничій сфері спільно з облпрофрадою, медичного забезпечення разом з головним управлінням охорони здоров'я облдержадміністрації</t>
  </si>
  <si>
    <t>2. Фінансова підтримка Агенції з підготовки до проведення юнацького чемпіонату світу з легкої атлетики 2013 року у м. Донецьк</t>
  </si>
  <si>
    <t>2. Опрацювання питань відведення земельної ділянки в м. Донецьк для будівництва спортивного комплексу з метою проведення фінальної частини чемпіонату Європи з баскетболу 2015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</si>
</sst>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</numFmts>
  <fonts count="18">
    <font>
      <sz val="10"/>
      <name val="Arial Cyr"/>
      <family val="0"/>
    </font>
    <font>
      <sz val="7"/>
      <color indexed="8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169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169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169" fontId="10" fillId="0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 vertical="top"/>
    </xf>
    <xf numFmtId="16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169" fontId="9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69" fontId="10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 vertical="top"/>
    </xf>
    <xf numFmtId="0" fontId="11" fillId="0" borderId="1" xfId="0" applyFont="1" applyFill="1" applyBorder="1" applyAlignment="1">
      <alignment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4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8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/>
    </xf>
    <xf numFmtId="169" fontId="0" fillId="0" borderId="1" xfId="0" applyNumberFormat="1" applyBorder="1" applyAlignment="1">
      <alignment/>
    </xf>
    <xf numFmtId="0" fontId="14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9" fillId="0" borderId="8" xfId="0" applyFont="1" applyBorder="1" applyAlignment="1">
      <alignment wrapText="1"/>
    </xf>
    <xf numFmtId="169" fontId="10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indent="1"/>
    </xf>
    <xf numFmtId="16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/>
    </xf>
    <xf numFmtId="169" fontId="10" fillId="0" borderId="2" xfId="0" applyNumberFormat="1" applyFont="1" applyFill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169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Fill="1" applyBorder="1" applyAlignment="1">
      <alignment/>
    </xf>
    <xf numFmtId="0" fontId="3" fillId="0" borderId="1" xfId="0" applyFont="1" applyBorder="1" applyAlignment="1">
      <alignment/>
    </xf>
    <xf numFmtId="169" fontId="10" fillId="0" borderId="2" xfId="0" applyNumberFormat="1" applyFont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0" borderId="4" xfId="0" applyNumberFormat="1" applyFont="1" applyBorder="1" applyAlignment="1">
      <alignment vertical="top" wrapText="1"/>
    </xf>
    <xf numFmtId="0" fontId="9" fillId="0" borderId="15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9" fontId="8" fillId="0" borderId="1" xfId="0" applyNumberFormat="1" applyFont="1" applyBorder="1" applyAlignment="1">
      <alignment horizontal="center" vertical="top"/>
    </xf>
    <xf numFmtId="169" fontId="8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3" fillId="0" borderId="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169" fontId="8" fillId="3" borderId="1" xfId="0" applyNumberFormat="1" applyFont="1" applyFill="1" applyBorder="1" applyAlignment="1">
      <alignment horizontal="center" vertical="top"/>
    </xf>
    <xf numFmtId="169" fontId="8" fillId="3" borderId="1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2" fontId="13" fillId="0" borderId="8" xfId="0" applyNumberFormat="1" applyFont="1" applyBorder="1" applyAlignment="1">
      <alignment vertical="top" wrapText="1"/>
    </xf>
    <xf numFmtId="2" fontId="13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4" fillId="2" borderId="8" xfId="0" applyFont="1" applyFill="1" applyBorder="1" applyAlignment="1">
      <alignment vertical="top" wrapText="1"/>
    </xf>
    <xf numFmtId="0" fontId="11" fillId="0" borderId="3" xfId="0" applyFont="1" applyBorder="1" applyAlignment="1">
      <alignment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169" fontId="8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vertical="center" textRotation="90" wrapText="1"/>
    </xf>
    <xf numFmtId="168" fontId="1" fillId="2" borderId="2" xfId="0" applyNumberFormat="1" applyFont="1" applyFill="1" applyBorder="1" applyAlignment="1">
      <alignment horizontal="center" vertical="center" textRotation="90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4.125" style="0" customWidth="1"/>
    <col min="2" max="2" width="13.75390625" style="0" customWidth="1"/>
    <col min="3" max="3" width="5.375" style="0" customWidth="1"/>
    <col min="4" max="4" width="5.625" style="0" customWidth="1"/>
    <col min="5" max="6" width="5.25390625" style="0" customWidth="1"/>
    <col min="7" max="7" width="5.00390625" style="0" customWidth="1"/>
    <col min="8" max="8" width="5.25390625" style="0" bestFit="1" customWidth="1"/>
    <col min="9" max="9" width="20.375" style="0" customWidth="1"/>
    <col min="10" max="10" width="19.125" style="0" customWidth="1"/>
    <col min="11" max="11" width="12.25390625" style="0" customWidth="1"/>
    <col min="12" max="13" width="9.25390625" style="0" bestFit="1" customWidth="1"/>
    <col min="14" max="14" width="8.875" style="0" customWidth="1"/>
    <col min="15" max="15" width="8.375" style="0" customWidth="1"/>
    <col min="16" max="16" width="8.625" style="0" customWidth="1"/>
    <col min="17" max="17" width="7.875" style="0" customWidth="1"/>
  </cols>
  <sheetData>
    <row r="1" ht="12.75">
      <c r="I1" s="81"/>
    </row>
    <row r="2" ht="12.75">
      <c r="L2" t="s">
        <v>0</v>
      </c>
    </row>
    <row r="3" spans="12:17" ht="39.75" customHeight="1">
      <c r="L3" s="189" t="s">
        <v>110</v>
      </c>
      <c r="M3" s="189"/>
      <c r="N3" s="189"/>
      <c r="O3" s="189"/>
      <c r="P3" s="189"/>
      <c r="Q3" s="63"/>
    </row>
    <row r="4" spans="1:17" ht="39" customHeight="1">
      <c r="A4" s="201" t="s">
        <v>13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2.75">
      <c r="A5" s="205" t="s">
        <v>1</v>
      </c>
      <c r="B5" s="205" t="s">
        <v>2</v>
      </c>
      <c r="C5" s="205" t="s">
        <v>3</v>
      </c>
      <c r="D5" s="205"/>
      <c r="E5" s="205"/>
      <c r="F5" s="205"/>
      <c r="G5" s="205"/>
      <c r="H5" s="205"/>
      <c r="I5" s="205" t="s">
        <v>4</v>
      </c>
      <c r="J5" s="205" t="s">
        <v>132</v>
      </c>
      <c r="K5" s="205" t="s">
        <v>5</v>
      </c>
      <c r="L5" s="202" t="s">
        <v>7</v>
      </c>
      <c r="M5" s="204"/>
      <c r="N5" s="204"/>
      <c r="O5" s="204"/>
      <c r="P5" s="204"/>
      <c r="Q5" s="204"/>
    </row>
    <row r="6" spans="1:17" ht="12.75">
      <c r="A6" s="205"/>
      <c r="B6" s="205"/>
      <c r="C6" s="205" t="s">
        <v>6</v>
      </c>
      <c r="D6" s="205">
        <v>2012</v>
      </c>
      <c r="E6" s="205">
        <v>2013</v>
      </c>
      <c r="F6" s="205">
        <v>2014</v>
      </c>
      <c r="G6" s="205">
        <v>2015</v>
      </c>
      <c r="H6" s="205">
        <v>2016</v>
      </c>
      <c r="I6" s="205"/>
      <c r="J6" s="205"/>
      <c r="K6" s="205"/>
      <c r="L6" s="202"/>
      <c r="M6" s="187">
        <v>2012</v>
      </c>
      <c r="N6" s="187">
        <v>2013</v>
      </c>
      <c r="O6" s="187">
        <v>2014</v>
      </c>
      <c r="P6" s="199">
        <v>2015</v>
      </c>
      <c r="Q6" s="199">
        <v>2016</v>
      </c>
    </row>
    <row r="7" spans="1:17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2"/>
      <c r="M7" s="187"/>
      <c r="N7" s="187"/>
      <c r="O7" s="187"/>
      <c r="P7" s="199"/>
      <c r="Q7" s="199"/>
    </row>
    <row r="8" spans="1:17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2"/>
      <c r="M8" s="187"/>
      <c r="N8" s="187"/>
      <c r="O8" s="187"/>
      <c r="P8" s="199"/>
      <c r="Q8" s="199"/>
    </row>
    <row r="9" spans="1:17" ht="12.7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3"/>
      <c r="M9" s="188"/>
      <c r="N9" s="188"/>
      <c r="O9" s="188"/>
      <c r="P9" s="200"/>
      <c r="Q9" s="200"/>
    </row>
    <row r="10" spans="1:17" ht="17.25" customHeight="1">
      <c r="A10" s="190" t="s">
        <v>24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17" ht="23.25" customHeight="1">
      <c r="A11" s="225" t="s">
        <v>8</v>
      </c>
      <c r="B11" s="15" t="s">
        <v>65</v>
      </c>
      <c r="C11" s="13"/>
      <c r="D11" s="13">
        <v>17266</v>
      </c>
      <c r="E11" s="13">
        <v>17300</v>
      </c>
      <c r="F11" s="13">
        <v>17315</v>
      </c>
      <c r="G11" s="13">
        <v>17411</v>
      </c>
      <c r="H11" s="65">
        <v>17500</v>
      </c>
      <c r="I11" s="227" t="s">
        <v>150</v>
      </c>
      <c r="J11" s="230" t="s">
        <v>111</v>
      </c>
      <c r="K11" s="8" t="s">
        <v>9</v>
      </c>
      <c r="L11" s="58">
        <f>M11+N11+O11+P11+Q11</f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ht="24" customHeight="1">
      <c r="A12" s="226"/>
      <c r="B12" s="21"/>
      <c r="C12" s="23"/>
      <c r="D12" s="23"/>
      <c r="E12" s="23"/>
      <c r="F12" s="23"/>
      <c r="G12" s="23"/>
      <c r="H12" s="44"/>
      <c r="I12" s="228"/>
      <c r="J12" s="231"/>
      <c r="K12" s="8" t="s">
        <v>10</v>
      </c>
      <c r="L12" s="58">
        <f>M12+N12+O12+P12+Q12</f>
        <v>9022.710881062501</v>
      </c>
      <c r="M12" s="58">
        <v>1621.5</v>
      </c>
      <c r="N12" s="58">
        <f>M12*1.059</f>
        <v>1717.1685</v>
      </c>
      <c r="O12" s="58">
        <f>N12*1.05</f>
        <v>1803.0269250000001</v>
      </c>
      <c r="P12" s="58">
        <f>O12*1.05</f>
        <v>1893.1782712500003</v>
      </c>
      <c r="Q12" s="58">
        <f>P12*1.05</f>
        <v>1987.8371848125005</v>
      </c>
    </row>
    <row r="13" spans="1:17" ht="22.5" customHeight="1">
      <c r="A13" s="226"/>
      <c r="B13" s="15"/>
      <c r="C13" s="23"/>
      <c r="D13" s="23"/>
      <c r="E13" s="23"/>
      <c r="F13" s="23"/>
      <c r="G13" s="23"/>
      <c r="H13" s="44"/>
      <c r="I13" s="228"/>
      <c r="J13" s="231"/>
      <c r="K13" s="8" t="s">
        <v>11</v>
      </c>
      <c r="L13" s="58">
        <f>M13+N13+O13+P13+Q13</f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5" customHeight="1">
      <c r="A14" s="226"/>
      <c r="B14" s="15"/>
      <c r="C14" s="26"/>
      <c r="D14" s="26"/>
      <c r="E14" s="26"/>
      <c r="F14" s="26"/>
      <c r="G14" s="26"/>
      <c r="H14" s="45"/>
      <c r="I14" s="229"/>
      <c r="J14" s="232"/>
      <c r="K14" s="8" t="s">
        <v>12</v>
      </c>
      <c r="L14" s="58">
        <f>M14+N14+O14+P14+Q14</f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15" customHeight="1">
      <c r="A15" s="136"/>
      <c r="B15" s="15"/>
      <c r="C15" s="26"/>
      <c r="D15" s="26"/>
      <c r="E15" s="26"/>
      <c r="F15" s="26"/>
      <c r="G15" s="26"/>
      <c r="H15" s="45"/>
      <c r="I15" s="141"/>
      <c r="J15" s="152"/>
      <c r="K15" s="8" t="s">
        <v>159</v>
      </c>
      <c r="L15" s="58">
        <f>M15+N15+O15+P15+Q15</f>
        <v>9022.710881062501</v>
      </c>
      <c r="M15" s="58">
        <f>M11+M12+M13+M14</f>
        <v>1621.5</v>
      </c>
      <c r="N15" s="58">
        <f>N11+N12+N13+N14</f>
        <v>1717.1685</v>
      </c>
      <c r="O15" s="58">
        <f>O11+O12+O13+O14</f>
        <v>1803.0269250000001</v>
      </c>
      <c r="P15" s="58">
        <f>P11+P12+P13+P14</f>
        <v>1893.1782712500003</v>
      </c>
      <c r="Q15" s="58">
        <f>Q11+Q12+Q13+Q14</f>
        <v>1987.8371848125005</v>
      </c>
    </row>
    <row r="16" spans="1:17" ht="12.75">
      <c r="A16" s="43"/>
      <c r="B16" s="15"/>
      <c r="C16" s="26"/>
      <c r="D16" s="26"/>
      <c r="E16" s="26"/>
      <c r="F16" s="26"/>
      <c r="G16" s="26"/>
      <c r="H16" s="45"/>
      <c r="I16" s="46" t="s">
        <v>60</v>
      </c>
      <c r="J16" s="24"/>
      <c r="K16" s="36"/>
      <c r="L16" s="64"/>
      <c r="M16" s="64"/>
      <c r="N16" s="64"/>
      <c r="O16" s="64"/>
      <c r="P16" s="64"/>
      <c r="Q16" s="64"/>
    </row>
    <row r="17" spans="1:17" ht="10.5" customHeight="1">
      <c r="A17" s="43"/>
      <c r="B17" s="27"/>
      <c r="C17" s="7"/>
      <c r="D17" s="7"/>
      <c r="E17" s="7"/>
      <c r="F17" s="7"/>
      <c r="G17" s="7"/>
      <c r="H17" s="25"/>
      <c r="I17" s="46" t="s">
        <v>61</v>
      </c>
      <c r="J17" s="24"/>
      <c r="K17" s="8"/>
      <c r="L17" s="58">
        <f>M17+N17+O17+P17+Q17</f>
        <v>9022.710881062501</v>
      </c>
      <c r="M17" s="58">
        <v>1621.5</v>
      </c>
      <c r="N17" s="58">
        <f>M17*1.059</f>
        <v>1717.1685</v>
      </c>
      <c r="O17" s="58">
        <f>N17*1.05</f>
        <v>1803.0269250000001</v>
      </c>
      <c r="P17" s="58">
        <f>O17*1.05</f>
        <v>1893.1782712500003</v>
      </c>
      <c r="Q17" s="58">
        <f>P17*1.05</f>
        <v>1987.8371848125005</v>
      </c>
    </row>
    <row r="18" spans="1:17" ht="12.75">
      <c r="A18" s="43"/>
      <c r="B18" s="14"/>
      <c r="C18" s="7"/>
      <c r="D18" s="7"/>
      <c r="E18" s="7"/>
      <c r="F18" s="7"/>
      <c r="G18" s="7"/>
      <c r="H18" s="25"/>
      <c r="I18" s="46" t="s">
        <v>62</v>
      </c>
      <c r="J18" s="24"/>
      <c r="K18" s="8"/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2.75" customHeight="1">
      <c r="A19" s="43"/>
      <c r="B19" s="14"/>
      <c r="C19" s="7"/>
      <c r="D19" s="7"/>
      <c r="E19" s="7"/>
      <c r="F19" s="7"/>
      <c r="G19" s="7"/>
      <c r="H19" s="25"/>
      <c r="I19" s="46" t="s">
        <v>63</v>
      </c>
      <c r="J19" s="24"/>
      <c r="K19" s="8"/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1:17" ht="12.75">
      <c r="A20" s="43"/>
      <c r="B20" s="7"/>
      <c r="C20" s="7"/>
      <c r="D20" s="7"/>
      <c r="E20" s="7"/>
      <c r="F20" s="7"/>
      <c r="G20" s="7"/>
      <c r="H20" s="25"/>
      <c r="I20" s="46" t="s">
        <v>64</v>
      </c>
      <c r="J20" s="24"/>
      <c r="K20" s="8"/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>
      <c r="A21" s="43"/>
      <c r="B21" s="10"/>
      <c r="C21" s="10"/>
      <c r="D21" s="10"/>
      <c r="E21" s="10"/>
      <c r="F21" s="10"/>
      <c r="G21" s="10"/>
      <c r="H21" s="10"/>
      <c r="I21" s="47"/>
      <c r="J21" s="10"/>
      <c r="K21" s="7"/>
      <c r="L21" s="58"/>
      <c r="M21" s="58"/>
      <c r="N21" s="58"/>
      <c r="O21" s="58"/>
      <c r="P21" s="58"/>
      <c r="Q21" s="58"/>
    </row>
    <row r="22" spans="1:17" ht="22.5" customHeight="1">
      <c r="A22" s="216" t="s">
        <v>73</v>
      </c>
      <c r="B22" s="217"/>
      <c r="C22" s="217"/>
      <c r="D22" s="217"/>
      <c r="E22" s="217"/>
      <c r="F22" s="217"/>
      <c r="G22" s="217"/>
      <c r="H22" s="217"/>
      <c r="I22" s="217"/>
      <c r="J22" s="218"/>
      <c r="K22" s="8" t="s">
        <v>9</v>
      </c>
      <c r="L22" s="58">
        <f>M22+N22+O22+P22+Q22</f>
        <v>0</v>
      </c>
      <c r="M22" s="58">
        <f aca="true" t="shared" si="0" ref="M22:Q23">M11</f>
        <v>0</v>
      </c>
      <c r="N22" s="58">
        <f t="shared" si="0"/>
        <v>0</v>
      </c>
      <c r="O22" s="58">
        <f t="shared" si="0"/>
        <v>0</v>
      </c>
      <c r="P22" s="58">
        <f t="shared" si="0"/>
        <v>0</v>
      </c>
      <c r="Q22" s="58">
        <f t="shared" si="0"/>
        <v>0</v>
      </c>
    </row>
    <row r="23" spans="1:17" ht="22.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1"/>
      <c r="K23" s="8" t="s">
        <v>10</v>
      </c>
      <c r="L23" s="58">
        <f aca="true" t="shared" si="1" ref="L23:L31">M23+N23+O23+P23+Q23</f>
        <v>9022.710881062501</v>
      </c>
      <c r="M23" s="58">
        <f t="shared" si="0"/>
        <v>1621.5</v>
      </c>
      <c r="N23" s="58">
        <f t="shared" si="0"/>
        <v>1717.1685</v>
      </c>
      <c r="O23" s="58">
        <f t="shared" si="0"/>
        <v>1803.0269250000001</v>
      </c>
      <c r="P23" s="58">
        <f t="shared" si="0"/>
        <v>1893.1782712500003</v>
      </c>
      <c r="Q23" s="58">
        <f t="shared" si="0"/>
        <v>1987.8371848125005</v>
      </c>
    </row>
    <row r="24" spans="1:17" ht="22.5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1"/>
      <c r="K24" s="8" t="s">
        <v>11</v>
      </c>
      <c r="L24" s="58">
        <f t="shared" si="1"/>
        <v>0</v>
      </c>
      <c r="M24" s="58">
        <f aca="true" t="shared" si="2" ref="M24:Q25">M13</f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</row>
    <row r="25" spans="1:17" ht="12.75">
      <c r="A25" s="222"/>
      <c r="B25" s="223"/>
      <c r="C25" s="223"/>
      <c r="D25" s="223"/>
      <c r="E25" s="223"/>
      <c r="F25" s="223"/>
      <c r="G25" s="223"/>
      <c r="H25" s="223"/>
      <c r="I25" s="223"/>
      <c r="J25" s="224"/>
      <c r="K25" s="8" t="s">
        <v>12</v>
      </c>
      <c r="L25" s="58">
        <f t="shared" si="1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</row>
    <row r="26" spans="1:17" ht="12.75">
      <c r="A26" s="139"/>
      <c r="B26" s="140"/>
      <c r="C26" s="140"/>
      <c r="D26" s="140"/>
      <c r="E26" s="140"/>
      <c r="F26" s="140"/>
      <c r="G26" s="140"/>
      <c r="H26" s="140"/>
      <c r="I26" s="137"/>
      <c r="J26" s="138"/>
      <c r="K26" s="8" t="s">
        <v>159</v>
      </c>
      <c r="L26" s="58">
        <f>M26+N26+O26+P26+Q26</f>
        <v>9022.710881062501</v>
      </c>
      <c r="M26" s="58">
        <f>M22+M23+M24+M25</f>
        <v>1621.5</v>
      </c>
      <c r="N26" s="58">
        <f>N22+N23+N24+N25</f>
        <v>1717.1685</v>
      </c>
      <c r="O26" s="58">
        <f>O22+O23+O24+O25</f>
        <v>1803.0269250000001</v>
      </c>
      <c r="P26" s="58">
        <f>P22+P23+P24+P25</f>
        <v>1893.1782712500003</v>
      </c>
      <c r="Q26" s="58">
        <f>Q22+Q23+Q24+Q25</f>
        <v>1987.8371848125005</v>
      </c>
    </row>
    <row r="27" spans="1:17" ht="12.75">
      <c r="A27" s="207"/>
      <c r="B27" s="208"/>
      <c r="C27" s="208"/>
      <c r="D27" s="208"/>
      <c r="E27" s="208"/>
      <c r="F27" s="208"/>
      <c r="G27" s="208"/>
      <c r="H27" s="209"/>
      <c r="I27" s="46" t="s">
        <v>60</v>
      </c>
      <c r="J27" s="36"/>
      <c r="K27" s="36"/>
      <c r="L27" s="58"/>
      <c r="M27" s="80"/>
      <c r="N27" s="80"/>
      <c r="O27" s="80"/>
      <c r="P27" s="80"/>
      <c r="Q27" s="80"/>
    </row>
    <row r="28" spans="1:17" ht="12.75">
      <c r="A28" s="210"/>
      <c r="B28" s="211"/>
      <c r="C28" s="211"/>
      <c r="D28" s="211"/>
      <c r="E28" s="211"/>
      <c r="F28" s="211"/>
      <c r="G28" s="211"/>
      <c r="H28" s="212"/>
      <c r="I28" s="46" t="s">
        <v>61</v>
      </c>
      <c r="J28" s="36"/>
      <c r="K28" s="36"/>
      <c r="L28" s="58">
        <f t="shared" si="1"/>
        <v>9022.710881062501</v>
      </c>
      <c r="M28" s="58">
        <f>M17</f>
        <v>1621.5</v>
      </c>
      <c r="N28" s="58">
        <f>N17</f>
        <v>1717.1685</v>
      </c>
      <c r="O28" s="58">
        <f>O17</f>
        <v>1803.0269250000001</v>
      </c>
      <c r="P28" s="58">
        <f>P17</f>
        <v>1893.1782712500003</v>
      </c>
      <c r="Q28" s="58">
        <f>Q17</f>
        <v>1987.8371848125005</v>
      </c>
    </row>
    <row r="29" spans="1:17" ht="12.75">
      <c r="A29" s="210"/>
      <c r="B29" s="211"/>
      <c r="C29" s="211"/>
      <c r="D29" s="211"/>
      <c r="E29" s="211"/>
      <c r="F29" s="211"/>
      <c r="G29" s="211"/>
      <c r="H29" s="212"/>
      <c r="I29" s="46" t="s">
        <v>62</v>
      </c>
      <c r="J29" s="36"/>
      <c r="K29" s="36"/>
      <c r="L29" s="58">
        <f t="shared" si="1"/>
        <v>0</v>
      </c>
      <c r="M29" s="58">
        <f aca="true" t="shared" si="3" ref="M29:Q31">M18</f>
        <v>0</v>
      </c>
      <c r="N29" s="58">
        <f t="shared" si="3"/>
        <v>0</v>
      </c>
      <c r="O29" s="58">
        <f t="shared" si="3"/>
        <v>0</v>
      </c>
      <c r="P29" s="58">
        <f t="shared" si="3"/>
        <v>0</v>
      </c>
      <c r="Q29" s="58">
        <f t="shared" si="3"/>
        <v>0</v>
      </c>
    </row>
    <row r="30" spans="1:17" ht="22.5">
      <c r="A30" s="210"/>
      <c r="B30" s="211"/>
      <c r="C30" s="211"/>
      <c r="D30" s="211"/>
      <c r="E30" s="211"/>
      <c r="F30" s="211"/>
      <c r="G30" s="211"/>
      <c r="H30" s="212"/>
      <c r="I30" s="46" t="s">
        <v>63</v>
      </c>
      <c r="J30" s="36"/>
      <c r="K30" s="36"/>
      <c r="L30" s="58">
        <f t="shared" si="1"/>
        <v>0</v>
      </c>
      <c r="M30" s="58">
        <f t="shared" si="3"/>
        <v>0</v>
      </c>
      <c r="N30" s="58">
        <f t="shared" si="3"/>
        <v>0</v>
      </c>
      <c r="O30" s="58">
        <f t="shared" si="3"/>
        <v>0</v>
      </c>
      <c r="P30" s="58">
        <f t="shared" si="3"/>
        <v>0</v>
      </c>
      <c r="Q30" s="58">
        <f t="shared" si="3"/>
        <v>0</v>
      </c>
    </row>
    <row r="31" spans="1:17" ht="12.75">
      <c r="A31" s="213"/>
      <c r="B31" s="214"/>
      <c r="C31" s="214"/>
      <c r="D31" s="214"/>
      <c r="E31" s="214"/>
      <c r="F31" s="214"/>
      <c r="G31" s="214"/>
      <c r="H31" s="215"/>
      <c r="I31" s="46" t="s">
        <v>64</v>
      </c>
      <c r="J31" s="36"/>
      <c r="K31" s="36"/>
      <c r="L31" s="58">
        <f t="shared" si="1"/>
        <v>0</v>
      </c>
      <c r="M31" s="58">
        <f t="shared" si="3"/>
        <v>0</v>
      </c>
      <c r="N31" s="58">
        <f t="shared" si="3"/>
        <v>0</v>
      </c>
      <c r="O31" s="58">
        <f t="shared" si="3"/>
        <v>0</v>
      </c>
      <c r="P31" s="58">
        <f t="shared" si="3"/>
        <v>0</v>
      </c>
      <c r="Q31" s="58">
        <f t="shared" si="3"/>
        <v>0</v>
      </c>
    </row>
    <row r="32" spans="9:17" ht="12.75">
      <c r="I32" s="71"/>
      <c r="L32" s="81"/>
      <c r="M32" s="81"/>
      <c r="N32" s="81"/>
      <c r="O32" s="81"/>
      <c r="P32" s="81"/>
      <c r="Q32" s="8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</sheetData>
  <mergeCells count="27">
    <mergeCell ref="L3:P3"/>
    <mergeCell ref="F6:F9"/>
    <mergeCell ref="H6:H9"/>
    <mergeCell ref="A10:Q10"/>
    <mergeCell ref="B5:B9"/>
    <mergeCell ref="C5:H5"/>
    <mergeCell ref="I5:I9"/>
    <mergeCell ref="G6:G9"/>
    <mergeCell ref="C6:C9"/>
    <mergeCell ref="O6:O9"/>
    <mergeCell ref="P6:P9"/>
    <mergeCell ref="A5:A9"/>
    <mergeCell ref="A4:Q4"/>
    <mergeCell ref="J5:J9"/>
    <mergeCell ref="K5:K9"/>
    <mergeCell ref="L5:L9"/>
    <mergeCell ref="M5:Q5"/>
    <mergeCell ref="M6:M9"/>
    <mergeCell ref="N6:N9"/>
    <mergeCell ref="Q6:Q9"/>
    <mergeCell ref="D6:D9"/>
    <mergeCell ref="E6:E9"/>
    <mergeCell ref="A27:H31"/>
    <mergeCell ref="A22:J25"/>
    <mergeCell ref="A11:A14"/>
    <mergeCell ref="I11:I14"/>
    <mergeCell ref="J11:J14"/>
  </mergeCells>
  <printOptions/>
  <pageMargins left="0.6299212598425197" right="0.2755905511811024" top="1.1811023622047245" bottom="0.2362204724409449" header="0.984251968503937" footer="0.196850393700787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8" sqref="D8:D11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6.00390625" style="0" customWidth="1"/>
    <col min="4" max="4" width="5.125" style="0" customWidth="1"/>
    <col min="5" max="5" width="4.625" style="0" customWidth="1"/>
    <col min="6" max="6" width="4.125" style="0" customWidth="1"/>
    <col min="7" max="7" width="4.875" style="0" customWidth="1"/>
    <col min="8" max="8" width="4.75390625" style="0" customWidth="1"/>
    <col min="9" max="9" width="18.75390625" style="0" customWidth="1"/>
    <col min="10" max="10" width="12.875" style="0" customWidth="1"/>
    <col min="11" max="11" width="10.75390625" style="0" customWidth="1"/>
    <col min="13" max="13" width="7.75390625" style="0" customWidth="1"/>
    <col min="14" max="14" width="8.25390625" style="0" customWidth="1"/>
    <col min="15" max="15" width="8.125" style="0" customWidth="1"/>
    <col min="16" max="16" width="7.75390625" style="0" customWidth="1"/>
    <col min="17" max="17" width="7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2.5" customHeight="1">
      <c r="A6" s="225" t="s">
        <v>39</v>
      </c>
      <c r="B6" s="106" t="s">
        <v>131</v>
      </c>
      <c r="C6" s="31" t="s">
        <v>46</v>
      </c>
      <c r="D6" s="31" t="s">
        <v>46</v>
      </c>
      <c r="E6" s="31" t="s">
        <v>46</v>
      </c>
      <c r="F6" s="31" t="s">
        <v>46</v>
      </c>
      <c r="G6" s="31" t="s">
        <v>46</v>
      </c>
      <c r="H6" s="32" t="s">
        <v>46</v>
      </c>
      <c r="I6" s="230" t="s">
        <v>96</v>
      </c>
      <c r="J6" s="230" t="s">
        <v>69</v>
      </c>
      <c r="K6" s="8" t="s">
        <v>9</v>
      </c>
      <c r="L6" s="58">
        <f>M6+N6+O6+P6+Q6</f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</row>
    <row r="7" spans="1:17" ht="22.5">
      <c r="A7" s="226"/>
      <c r="B7" s="107" t="s">
        <v>47</v>
      </c>
      <c r="C7" s="103">
        <v>2</v>
      </c>
      <c r="D7" s="104">
        <v>2</v>
      </c>
      <c r="E7" s="104">
        <v>2</v>
      </c>
      <c r="F7" s="104">
        <v>2</v>
      </c>
      <c r="G7" s="104">
        <v>2</v>
      </c>
      <c r="H7" s="105">
        <v>2</v>
      </c>
      <c r="I7" s="231"/>
      <c r="J7" s="231"/>
      <c r="K7" s="8" t="s">
        <v>10</v>
      </c>
      <c r="L7" s="58">
        <f aca="true" t="shared" si="0" ref="L7:L31">M7+N7+O7+P7+Q7</f>
        <v>16095.648161925</v>
      </c>
      <c r="M7" s="58">
        <f>M13+M14+M15+M16</f>
        <v>2892.6</v>
      </c>
      <c r="N7" s="58">
        <f>N13+N14+N15+N16</f>
        <v>3063.2634</v>
      </c>
      <c r="O7" s="58">
        <f>O13+O14+O15+O16</f>
        <v>3216.42657</v>
      </c>
      <c r="P7" s="58">
        <f>P13+P14+P15+P16</f>
        <v>3377.2478985000002</v>
      </c>
      <c r="Q7" s="58">
        <f>Q13+Q14+Q15+Q16</f>
        <v>3546.1102934250002</v>
      </c>
    </row>
    <row r="8" spans="1:17" ht="21.75" customHeight="1">
      <c r="A8" s="226"/>
      <c r="B8" s="270" t="s">
        <v>48</v>
      </c>
      <c r="C8" s="267">
        <v>40</v>
      </c>
      <c r="D8" s="267">
        <v>8</v>
      </c>
      <c r="E8" s="267">
        <v>8</v>
      </c>
      <c r="F8" s="267">
        <v>8</v>
      </c>
      <c r="G8" s="267">
        <v>8</v>
      </c>
      <c r="H8" s="267">
        <v>8</v>
      </c>
      <c r="I8" s="231"/>
      <c r="J8" s="231"/>
      <c r="K8" s="8" t="s">
        <v>11</v>
      </c>
      <c r="L8" s="58">
        <f t="shared" si="0"/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15" customHeight="1">
      <c r="A9" s="226"/>
      <c r="B9" s="270"/>
      <c r="C9" s="268"/>
      <c r="D9" s="268"/>
      <c r="E9" s="268"/>
      <c r="F9" s="268"/>
      <c r="G9" s="268"/>
      <c r="H9" s="268"/>
      <c r="I9" s="231"/>
      <c r="J9" s="231"/>
      <c r="K9" s="8" t="s">
        <v>12</v>
      </c>
      <c r="L9" s="58">
        <f t="shared" si="0"/>
        <v>152.465173075</v>
      </c>
      <c r="M9" s="58">
        <v>27.4</v>
      </c>
      <c r="N9" s="58">
        <f>M9*1.059</f>
        <v>29.016599999999997</v>
      </c>
      <c r="O9" s="58">
        <f>N9*1.05</f>
        <v>30.467429999999997</v>
      </c>
      <c r="P9" s="58">
        <f>O9*1.05</f>
        <v>31.990801499999996</v>
      </c>
      <c r="Q9" s="58">
        <f>P9*1.05</f>
        <v>33.590341575</v>
      </c>
    </row>
    <row r="10" spans="1:17" ht="15" customHeight="1">
      <c r="A10" s="226"/>
      <c r="B10" s="270"/>
      <c r="C10" s="268"/>
      <c r="D10" s="268"/>
      <c r="E10" s="268"/>
      <c r="F10" s="268"/>
      <c r="G10" s="268"/>
      <c r="H10" s="268"/>
      <c r="I10" s="40"/>
      <c r="J10" s="40"/>
      <c r="K10" s="8" t="s">
        <v>160</v>
      </c>
      <c r="L10" s="58">
        <f t="shared" si="0"/>
        <v>16248.113334999998</v>
      </c>
      <c r="M10" s="58">
        <f>M6+M7+M8+M9</f>
        <v>2920</v>
      </c>
      <c r="N10" s="58">
        <f>N6+N7+N8+N9</f>
        <v>3092.2799999999997</v>
      </c>
      <c r="O10" s="58">
        <f>O6+O7+O8+O9</f>
        <v>3246.8940000000002</v>
      </c>
      <c r="P10" s="58">
        <f>P6+P7+P8+P9</f>
        <v>3409.2387000000003</v>
      </c>
      <c r="Q10" s="58">
        <f>Q6+Q7+Q8+Q9</f>
        <v>3579.700635</v>
      </c>
    </row>
    <row r="11" spans="1:17" ht="11.25" customHeight="1">
      <c r="A11" s="226"/>
      <c r="B11" s="270"/>
      <c r="C11" s="269"/>
      <c r="D11" s="269"/>
      <c r="E11" s="269"/>
      <c r="F11" s="269"/>
      <c r="G11" s="269"/>
      <c r="H11" s="269"/>
      <c r="I11" s="46" t="s">
        <v>60</v>
      </c>
      <c r="J11" s="7"/>
      <c r="L11" s="58"/>
      <c r="M11" s="58"/>
      <c r="N11" s="58"/>
      <c r="O11" s="58"/>
      <c r="P11" s="58"/>
      <c r="Q11" s="58"/>
    </row>
    <row r="12" spans="1:17" ht="11.25" customHeight="1">
      <c r="A12" s="226"/>
      <c r="B12" s="270" t="s">
        <v>49</v>
      </c>
      <c r="C12" s="267">
        <v>7500</v>
      </c>
      <c r="D12" s="267">
        <v>1500</v>
      </c>
      <c r="E12" s="267">
        <v>1500</v>
      </c>
      <c r="F12" s="267">
        <v>1500</v>
      </c>
      <c r="G12" s="267">
        <v>1500</v>
      </c>
      <c r="H12" s="267">
        <v>1500</v>
      </c>
      <c r="I12" s="46"/>
      <c r="J12" s="13" t="s">
        <v>10</v>
      </c>
      <c r="L12" s="58"/>
      <c r="M12" s="58"/>
      <c r="N12" s="58"/>
      <c r="O12" s="58"/>
      <c r="P12" s="58"/>
      <c r="Q12" s="58"/>
    </row>
    <row r="13" spans="1:17" ht="12.75" customHeight="1">
      <c r="A13" s="226"/>
      <c r="B13" s="270"/>
      <c r="C13" s="269"/>
      <c r="D13" s="269"/>
      <c r="E13" s="269"/>
      <c r="F13" s="269"/>
      <c r="G13" s="269"/>
      <c r="H13" s="269"/>
      <c r="I13" s="46" t="s">
        <v>61</v>
      </c>
      <c r="J13" s="7"/>
      <c r="K13" s="7"/>
      <c r="L13" s="58">
        <f t="shared" si="0"/>
        <v>16095.648161925</v>
      </c>
      <c r="M13" s="58">
        <v>2892.6</v>
      </c>
      <c r="N13" s="58">
        <f>M13*1.059</f>
        <v>3063.2634</v>
      </c>
      <c r="O13" s="58">
        <f>N13*1.05</f>
        <v>3216.42657</v>
      </c>
      <c r="P13" s="58">
        <f>O13*1.05</f>
        <v>3377.2478985000002</v>
      </c>
      <c r="Q13" s="58">
        <f>P13*1.05</f>
        <v>3546.1102934250002</v>
      </c>
    </row>
    <row r="14" spans="1:17" ht="12.75" customHeight="1">
      <c r="A14" s="226"/>
      <c r="B14" s="15"/>
      <c r="C14" s="33"/>
      <c r="D14" s="33"/>
      <c r="E14" s="33"/>
      <c r="F14" s="33"/>
      <c r="G14" s="33"/>
      <c r="H14" s="33"/>
      <c r="I14" s="46" t="s">
        <v>62</v>
      </c>
      <c r="J14" s="7"/>
      <c r="K14" s="7"/>
      <c r="L14" s="58">
        <f t="shared" si="0"/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25.5" customHeight="1">
      <c r="A15" s="226"/>
      <c r="B15" s="15"/>
      <c r="C15" s="7"/>
      <c r="D15" s="7"/>
      <c r="E15" s="7"/>
      <c r="F15" s="7"/>
      <c r="G15" s="7"/>
      <c r="H15" s="7"/>
      <c r="I15" s="46" t="s">
        <v>63</v>
      </c>
      <c r="J15" s="7"/>
      <c r="K15" s="8"/>
      <c r="L15" s="58">
        <f t="shared" si="0"/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12.75">
      <c r="A16" s="226"/>
      <c r="B16" s="15"/>
      <c r="C16" s="7"/>
      <c r="D16" s="7"/>
      <c r="E16" s="7"/>
      <c r="F16" s="7"/>
      <c r="G16" s="7"/>
      <c r="H16" s="7"/>
      <c r="I16" s="46" t="s">
        <v>64</v>
      </c>
      <c r="J16" s="7"/>
      <c r="K16" s="8"/>
      <c r="L16" s="58">
        <f t="shared" si="0"/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ht="12.75">
      <c r="A17" s="226"/>
      <c r="B17" s="15"/>
      <c r="C17" s="7"/>
      <c r="D17" s="7"/>
      <c r="E17" s="7"/>
      <c r="F17" s="7"/>
      <c r="G17" s="7"/>
      <c r="H17" s="26"/>
      <c r="I17" s="26"/>
      <c r="J17" s="26" t="s">
        <v>116</v>
      </c>
      <c r="K17" s="8"/>
      <c r="L17" s="58"/>
      <c r="M17" s="58"/>
      <c r="N17" s="58"/>
      <c r="O17" s="58"/>
      <c r="P17" s="58"/>
      <c r="Q17" s="58"/>
    </row>
    <row r="18" spans="1:17" ht="12.75">
      <c r="A18" s="226"/>
      <c r="B18" s="15"/>
      <c r="C18" s="7"/>
      <c r="D18" s="7"/>
      <c r="E18" s="7"/>
      <c r="F18" s="7"/>
      <c r="G18" s="7"/>
      <c r="H18" s="26"/>
      <c r="I18" s="46" t="s">
        <v>61</v>
      </c>
      <c r="J18" s="26"/>
      <c r="K18" s="8"/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2.75">
      <c r="A19" s="226"/>
      <c r="B19" s="15"/>
      <c r="C19" s="7"/>
      <c r="D19" s="7"/>
      <c r="E19" s="7"/>
      <c r="F19" s="7"/>
      <c r="G19" s="7"/>
      <c r="H19" s="26"/>
      <c r="I19" s="46" t="s">
        <v>62</v>
      </c>
      <c r="J19" s="26"/>
      <c r="K19" s="8"/>
      <c r="L19" s="58">
        <f>M19+N19+O19+P19+Q19</f>
        <v>152.465173075</v>
      </c>
      <c r="M19" s="58">
        <v>27.4</v>
      </c>
      <c r="N19" s="58">
        <f>M19*1.059</f>
        <v>29.016599999999997</v>
      </c>
      <c r="O19" s="58">
        <f>N19*1.05</f>
        <v>30.467429999999997</v>
      </c>
      <c r="P19" s="58">
        <f>O19*1.05</f>
        <v>31.990801499999996</v>
      </c>
      <c r="Q19" s="58">
        <f>P19*1.05</f>
        <v>33.590341575</v>
      </c>
    </row>
    <row r="20" spans="1:17" ht="22.5" customHeight="1">
      <c r="A20" s="226"/>
      <c r="B20" s="15"/>
      <c r="C20" s="7"/>
      <c r="D20" s="7"/>
      <c r="E20" s="7"/>
      <c r="F20" s="7"/>
      <c r="G20" s="7"/>
      <c r="H20" s="26"/>
      <c r="I20" s="46" t="s">
        <v>63</v>
      </c>
      <c r="J20" s="26"/>
      <c r="K20" s="8"/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>
      <c r="A21" s="245"/>
      <c r="B21" s="15"/>
      <c r="C21" s="7"/>
      <c r="D21" s="7"/>
      <c r="E21" s="7"/>
      <c r="F21" s="7"/>
      <c r="G21" s="7"/>
      <c r="H21" s="26"/>
      <c r="I21" s="46" t="s">
        <v>64</v>
      </c>
      <c r="J21" s="26"/>
      <c r="K21" s="8"/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1:17" ht="22.5">
      <c r="A22" s="216" t="s">
        <v>73</v>
      </c>
      <c r="B22" s="217"/>
      <c r="C22" s="217"/>
      <c r="D22" s="217"/>
      <c r="E22" s="217"/>
      <c r="F22" s="217"/>
      <c r="G22" s="217"/>
      <c r="H22" s="217"/>
      <c r="I22" s="217"/>
      <c r="J22" s="218"/>
      <c r="K22" s="8" t="s">
        <v>9</v>
      </c>
      <c r="L22" s="58">
        <f t="shared" si="0"/>
        <v>0</v>
      </c>
      <c r="M22" s="58">
        <f aca="true" t="shared" si="1" ref="M22:Q23">M6</f>
        <v>0</v>
      </c>
      <c r="N22" s="58">
        <f t="shared" si="1"/>
        <v>0</v>
      </c>
      <c r="O22" s="58">
        <f t="shared" si="1"/>
        <v>0</v>
      </c>
      <c r="P22" s="58">
        <f t="shared" si="1"/>
        <v>0</v>
      </c>
      <c r="Q22" s="58">
        <f t="shared" si="1"/>
        <v>0</v>
      </c>
    </row>
    <row r="23" spans="1:17" ht="22.5">
      <c r="A23" s="219"/>
      <c r="B23" s="220"/>
      <c r="C23" s="220"/>
      <c r="D23" s="220"/>
      <c r="E23" s="220"/>
      <c r="F23" s="220"/>
      <c r="G23" s="220"/>
      <c r="H23" s="220"/>
      <c r="I23" s="220"/>
      <c r="J23" s="221"/>
      <c r="K23" s="8" t="s">
        <v>10</v>
      </c>
      <c r="L23" s="58">
        <f t="shared" si="0"/>
        <v>16095.648161925</v>
      </c>
      <c r="M23" s="58">
        <f t="shared" si="1"/>
        <v>2892.6</v>
      </c>
      <c r="N23" s="58">
        <f t="shared" si="1"/>
        <v>3063.2634</v>
      </c>
      <c r="O23" s="58">
        <f t="shared" si="1"/>
        <v>3216.42657</v>
      </c>
      <c r="P23" s="58">
        <f t="shared" si="1"/>
        <v>3377.2478985000002</v>
      </c>
      <c r="Q23" s="58">
        <f t="shared" si="1"/>
        <v>3546.1102934250002</v>
      </c>
    </row>
    <row r="24" spans="1:17" ht="22.5">
      <c r="A24" s="219"/>
      <c r="B24" s="220"/>
      <c r="C24" s="220"/>
      <c r="D24" s="220"/>
      <c r="E24" s="220"/>
      <c r="F24" s="220"/>
      <c r="G24" s="220"/>
      <c r="H24" s="220"/>
      <c r="I24" s="220"/>
      <c r="J24" s="221"/>
      <c r="K24" s="8" t="s">
        <v>11</v>
      </c>
      <c r="L24" s="58">
        <f t="shared" si="0"/>
        <v>0</v>
      </c>
      <c r="M24" s="58">
        <f aca="true" t="shared" si="2" ref="M24:Q25">M8</f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</row>
    <row r="25" spans="1:17" ht="12.75">
      <c r="A25" s="222"/>
      <c r="B25" s="223"/>
      <c r="C25" s="223"/>
      <c r="D25" s="223"/>
      <c r="E25" s="223"/>
      <c r="F25" s="223"/>
      <c r="G25" s="223"/>
      <c r="H25" s="223"/>
      <c r="I25" s="223"/>
      <c r="J25" s="224"/>
      <c r="K25" s="8" t="s">
        <v>12</v>
      </c>
      <c r="L25" s="58">
        <f t="shared" si="0"/>
        <v>152.465173075</v>
      </c>
      <c r="M25" s="58">
        <f t="shared" si="2"/>
        <v>27.4</v>
      </c>
      <c r="N25" s="58">
        <f t="shared" si="2"/>
        <v>29.016599999999997</v>
      </c>
      <c r="O25" s="58">
        <f t="shared" si="2"/>
        <v>30.467429999999997</v>
      </c>
      <c r="P25" s="58">
        <f t="shared" si="2"/>
        <v>31.990801499999996</v>
      </c>
      <c r="Q25" s="58">
        <f t="shared" si="2"/>
        <v>33.590341575</v>
      </c>
    </row>
    <row r="26" spans="1:17" ht="12.75">
      <c r="A26" s="139"/>
      <c r="B26" s="140"/>
      <c r="C26" s="140"/>
      <c r="D26" s="140"/>
      <c r="E26" s="140"/>
      <c r="F26" s="140"/>
      <c r="G26" s="140"/>
      <c r="H26" s="140"/>
      <c r="I26" s="137"/>
      <c r="J26" s="138"/>
      <c r="K26" s="8" t="s">
        <v>160</v>
      </c>
      <c r="L26" s="58">
        <f t="shared" si="0"/>
        <v>16248.113334999998</v>
      </c>
      <c r="M26" s="58">
        <f>M22+M23+M24+M25</f>
        <v>2920</v>
      </c>
      <c r="N26" s="58">
        <f>N22+N23+N24+N25</f>
        <v>3092.2799999999997</v>
      </c>
      <c r="O26" s="58">
        <f>O22+O23+O24+O25</f>
        <v>3246.8940000000002</v>
      </c>
      <c r="P26" s="58">
        <f>P22+P23+P24+P25</f>
        <v>3409.2387000000003</v>
      </c>
      <c r="Q26" s="58">
        <f>Q22+Q23+Q24+Q25</f>
        <v>3579.700635</v>
      </c>
    </row>
    <row r="27" spans="1:17" ht="12.75">
      <c r="A27" s="207"/>
      <c r="B27" s="208"/>
      <c r="C27" s="208"/>
      <c r="D27" s="208"/>
      <c r="E27" s="208"/>
      <c r="F27" s="208"/>
      <c r="G27" s="208"/>
      <c r="H27" s="209"/>
      <c r="I27" s="46" t="s">
        <v>60</v>
      </c>
      <c r="J27" s="36"/>
      <c r="K27" s="36"/>
      <c r="L27" s="58"/>
      <c r="M27" s="66"/>
      <c r="N27" s="66"/>
      <c r="O27" s="66"/>
      <c r="P27" s="66"/>
      <c r="Q27" s="66"/>
    </row>
    <row r="28" spans="1:17" ht="12.75">
      <c r="A28" s="210"/>
      <c r="B28" s="211"/>
      <c r="C28" s="211"/>
      <c r="D28" s="211"/>
      <c r="E28" s="211"/>
      <c r="F28" s="211"/>
      <c r="G28" s="211"/>
      <c r="H28" s="212"/>
      <c r="I28" s="46" t="s">
        <v>61</v>
      </c>
      <c r="J28" s="36"/>
      <c r="K28" s="36"/>
      <c r="L28" s="58">
        <f t="shared" si="0"/>
        <v>16095.648161925</v>
      </c>
      <c r="M28" s="59">
        <f aca="true" t="shared" si="3" ref="M28:Q29">M13+M18</f>
        <v>2892.6</v>
      </c>
      <c r="N28" s="59">
        <f t="shared" si="3"/>
        <v>3063.2634</v>
      </c>
      <c r="O28" s="59">
        <f t="shared" si="3"/>
        <v>3216.42657</v>
      </c>
      <c r="P28" s="59">
        <f t="shared" si="3"/>
        <v>3377.2478985000002</v>
      </c>
      <c r="Q28" s="59">
        <f t="shared" si="3"/>
        <v>3546.1102934250002</v>
      </c>
    </row>
    <row r="29" spans="1:17" ht="12.75">
      <c r="A29" s="210"/>
      <c r="B29" s="211"/>
      <c r="C29" s="211"/>
      <c r="D29" s="211"/>
      <c r="E29" s="211"/>
      <c r="F29" s="211"/>
      <c r="G29" s="211"/>
      <c r="H29" s="212"/>
      <c r="I29" s="46" t="s">
        <v>62</v>
      </c>
      <c r="J29" s="36"/>
      <c r="K29" s="36"/>
      <c r="L29" s="58">
        <f t="shared" si="0"/>
        <v>152.465173075</v>
      </c>
      <c r="M29" s="59">
        <f t="shared" si="3"/>
        <v>27.4</v>
      </c>
      <c r="N29" s="59">
        <f t="shared" si="3"/>
        <v>29.016599999999997</v>
      </c>
      <c r="O29" s="59">
        <f t="shared" si="3"/>
        <v>30.467429999999997</v>
      </c>
      <c r="P29" s="59">
        <f t="shared" si="3"/>
        <v>31.990801499999996</v>
      </c>
      <c r="Q29" s="59">
        <f t="shared" si="3"/>
        <v>33.590341575</v>
      </c>
    </row>
    <row r="30" spans="1:17" ht="22.5">
      <c r="A30" s="210"/>
      <c r="B30" s="211"/>
      <c r="C30" s="211"/>
      <c r="D30" s="211"/>
      <c r="E30" s="211"/>
      <c r="F30" s="211"/>
      <c r="G30" s="211"/>
      <c r="H30" s="212"/>
      <c r="I30" s="46" t="s">
        <v>63</v>
      </c>
      <c r="J30" s="36"/>
      <c r="K30" s="36"/>
      <c r="L30" s="58">
        <f t="shared" si="0"/>
        <v>0</v>
      </c>
      <c r="M30" s="59">
        <f aca="true" t="shared" si="4" ref="M30:Q31">M15+M20</f>
        <v>0</v>
      </c>
      <c r="N30" s="59">
        <f t="shared" si="4"/>
        <v>0</v>
      </c>
      <c r="O30" s="59">
        <f t="shared" si="4"/>
        <v>0</v>
      </c>
      <c r="P30" s="59">
        <f t="shared" si="4"/>
        <v>0</v>
      </c>
      <c r="Q30" s="59">
        <f t="shared" si="4"/>
        <v>0</v>
      </c>
    </row>
    <row r="31" spans="1:17" ht="12.75">
      <c r="A31" s="213"/>
      <c r="B31" s="214"/>
      <c r="C31" s="214"/>
      <c r="D31" s="214"/>
      <c r="E31" s="214"/>
      <c r="F31" s="214"/>
      <c r="G31" s="214"/>
      <c r="H31" s="215"/>
      <c r="I31" s="46" t="s">
        <v>64</v>
      </c>
      <c r="J31" s="36"/>
      <c r="K31" s="36"/>
      <c r="L31" s="58">
        <f t="shared" si="0"/>
        <v>0</v>
      </c>
      <c r="M31" s="59">
        <f t="shared" si="4"/>
        <v>0</v>
      </c>
      <c r="N31" s="59">
        <f t="shared" si="4"/>
        <v>0</v>
      </c>
      <c r="O31" s="59">
        <f t="shared" si="4"/>
        <v>0</v>
      </c>
      <c r="P31" s="59">
        <f t="shared" si="4"/>
        <v>0</v>
      </c>
      <c r="Q31" s="59">
        <f t="shared" si="4"/>
        <v>0</v>
      </c>
    </row>
  </sheetData>
  <mergeCells count="38">
    <mergeCell ref="M1:Q1"/>
    <mergeCell ref="M2:M5"/>
    <mergeCell ref="N2:N5"/>
    <mergeCell ref="O2:O5"/>
    <mergeCell ref="P2:P5"/>
    <mergeCell ref="Q2:Q5"/>
    <mergeCell ref="H2:H5"/>
    <mergeCell ref="J1:J5"/>
    <mergeCell ref="K1:K5"/>
    <mergeCell ref="L1:L5"/>
    <mergeCell ref="D2:D5"/>
    <mergeCell ref="E2:E5"/>
    <mergeCell ref="F2:F5"/>
    <mergeCell ref="G2:G5"/>
    <mergeCell ref="E8:E11"/>
    <mergeCell ref="A27:H31"/>
    <mergeCell ref="A1:A5"/>
    <mergeCell ref="B1:B5"/>
    <mergeCell ref="C1:H1"/>
    <mergeCell ref="A22:J25"/>
    <mergeCell ref="J6:J9"/>
    <mergeCell ref="I6:I9"/>
    <mergeCell ref="I1:I5"/>
    <mergeCell ref="C2:C5"/>
    <mergeCell ref="A6:A21"/>
    <mergeCell ref="B8:B11"/>
    <mergeCell ref="B12:B13"/>
    <mergeCell ref="C8:C11"/>
    <mergeCell ref="F8:F11"/>
    <mergeCell ref="G8:G11"/>
    <mergeCell ref="H8:H11"/>
    <mergeCell ref="C12:C13"/>
    <mergeCell ref="D12:D13"/>
    <mergeCell ref="E12:E13"/>
    <mergeCell ref="F12:F13"/>
    <mergeCell ref="G12:G13"/>
    <mergeCell ref="H12:H13"/>
    <mergeCell ref="D8:D11"/>
  </mergeCells>
  <printOptions/>
  <pageMargins left="0.7874015748031497" right="0.15748031496062992" top="1.3779527559055118" bottom="0.787401574803149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2" sqref="A22:J25"/>
    </sheetView>
  </sheetViews>
  <sheetFormatPr defaultColWidth="9.00390625" defaultRowHeight="12.75"/>
  <cols>
    <col min="1" max="1" width="13.00390625" style="0" customWidth="1"/>
    <col min="2" max="2" width="10.375" style="0" customWidth="1"/>
    <col min="3" max="3" width="5.00390625" style="0" customWidth="1"/>
    <col min="4" max="4" width="4.75390625" style="0" customWidth="1"/>
    <col min="5" max="5" width="5.625" style="0" customWidth="1"/>
    <col min="6" max="6" width="5.25390625" style="0" customWidth="1"/>
    <col min="7" max="7" width="5.125" style="0" customWidth="1"/>
    <col min="8" max="8" width="4.375" style="0" customWidth="1"/>
    <col min="9" max="9" width="21.75390625" style="0" customWidth="1"/>
    <col min="10" max="10" width="12.25390625" style="0" customWidth="1"/>
    <col min="11" max="11" width="10.125" style="0" customWidth="1"/>
    <col min="13" max="13" width="8.00390625" style="0" customWidth="1"/>
    <col min="14" max="14" width="7.375" style="0" customWidth="1"/>
    <col min="15" max="15" width="7.75390625" style="0" customWidth="1"/>
    <col min="16" max="17" width="6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2.5" customHeight="1">
      <c r="A6" s="225" t="s">
        <v>52</v>
      </c>
      <c r="B6" s="8" t="s">
        <v>92</v>
      </c>
      <c r="C6" s="102">
        <v>10</v>
      </c>
      <c r="D6" s="102">
        <v>2</v>
      </c>
      <c r="E6" s="102">
        <v>2</v>
      </c>
      <c r="F6" s="102">
        <v>2</v>
      </c>
      <c r="G6" s="102">
        <v>2</v>
      </c>
      <c r="H6" s="102">
        <v>2</v>
      </c>
      <c r="I6" s="230" t="s">
        <v>98</v>
      </c>
      <c r="J6" s="230" t="s">
        <v>69</v>
      </c>
      <c r="K6" s="8" t="s">
        <v>9</v>
      </c>
      <c r="L6" s="58">
        <f>M6+N6+O6+P6+Q6</f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</row>
    <row r="7" spans="1:17" ht="22.5">
      <c r="A7" s="226"/>
      <c r="B7" s="8"/>
      <c r="C7" s="13"/>
      <c r="D7" s="13"/>
      <c r="E7" s="13"/>
      <c r="F7" s="13"/>
      <c r="G7" s="13"/>
      <c r="H7" s="13"/>
      <c r="I7" s="231"/>
      <c r="J7" s="231"/>
      <c r="K7" s="8" t="s">
        <v>10</v>
      </c>
      <c r="L7" s="58">
        <f aca="true" t="shared" si="0" ref="L7:L26">M7+N7+O7+P7+Q7</f>
        <v>55.7</v>
      </c>
      <c r="M7" s="16">
        <v>10</v>
      </c>
      <c r="N7" s="16">
        <v>10.6</v>
      </c>
      <c r="O7" s="16">
        <v>11.1</v>
      </c>
      <c r="P7" s="16">
        <v>11.7</v>
      </c>
      <c r="Q7" s="16">
        <v>12.3</v>
      </c>
    </row>
    <row r="8" spans="1:17" ht="23.25" customHeight="1">
      <c r="A8" s="226"/>
      <c r="B8" s="8"/>
      <c r="C8" s="13"/>
      <c r="D8" s="13"/>
      <c r="E8" s="13"/>
      <c r="F8" s="13"/>
      <c r="G8" s="13"/>
      <c r="H8" s="13"/>
      <c r="I8" s="231"/>
      <c r="J8" s="231"/>
      <c r="K8" s="8" t="s">
        <v>11</v>
      </c>
      <c r="L8" s="58">
        <f t="shared" si="0"/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12.75">
      <c r="A9" s="226"/>
      <c r="B9" s="8"/>
      <c r="C9" s="13"/>
      <c r="D9" s="13"/>
      <c r="E9" s="13"/>
      <c r="F9" s="13"/>
      <c r="G9" s="13"/>
      <c r="H9" s="13"/>
      <c r="I9" s="231"/>
      <c r="J9" s="231"/>
      <c r="K9" s="8" t="s">
        <v>12</v>
      </c>
      <c r="L9" s="58">
        <f t="shared" si="0"/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</row>
    <row r="10" spans="1:17" ht="11.25" customHeight="1">
      <c r="A10" s="226"/>
      <c r="B10" s="8"/>
      <c r="C10" s="13"/>
      <c r="D10" s="13"/>
      <c r="E10" s="13"/>
      <c r="F10" s="13"/>
      <c r="G10" s="13"/>
      <c r="H10" s="13"/>
      <c r="I10" s="231"/>
      <c r="J10" s="7"/>
      <c r="K10" s="70" t="s">
        <v>160</v>
      </c>
      <c r="L10" s="58">
        <f t="shared" si="0"/>
        <v>55.7</v>
      </c>
      <c r="M10" s="16">
        <f>M6+M7+M8+M9</f>
        <v>10</v>
      </c>
      <c r="N10" s="16">
        <f>N6+N7+N8+N9</f>
        <v>10.6</v>
      </c>
      <c r="O10" s="16">
        <f>O6+O7+O8+O9</f>
        <v>11.1</v>
      </c>
      <c r="P10" s="16">
        <f>P6+P7+P8+P9</f>
        <v>11.7</v>
      </c>
      <c r="Q10" s="16">
        <f>Q6+Q7+Q8+Q9</f>
        <v>12.3</v>
      </c>
    </row>
    <row r="11" spans="1:17" ht="12" customHeight="1">
      <c r="A11" s="226"/>
      <c r="B11" s="8"/>
      <c r="C11" s="13"/>
      <c r="D11" s="13"/>
      <c r="E11" s="13"/>
      <c r="F11" s="13"/>
      <c r="G11" s="13"/>
      <c r="H11" s="13"/>
      <c r="I11" s="232"/>
      <c r="J11" s="7"/>
      <c r="K11" s="70"/>
      <c r="L11" s="58"/>
      <c r="M11" s="58"/>
      <c r="N11" s="58"/>
      <c r="O11" s="58"/>
      <c r="P11" s="58"/>
      <c r="Q11" s="58"/>
    </row>
    <row r="12" spans="1:17" ht="13.5" customHeight="1">
      <c r="A12" s="226"/>
      <c r="B12" s="28"/>
      <c r="C12" s="13"/>
      <c r="D12" s="13"/>
      <c r="E12" s="13"/>
      <c r="F12" s="13"/>
      <c r="G12" s="13"/>
      <c r="H12" s="13"/>
      <c r="I12" s="46" t="s">
        <v>60</v>
      </c>
      <c r="J12" s="7"/>
      <c r="K12" s="70"/>
      <c r="L12" s="58"/>
      <c r="M12" s="58"/>
      <c r="N12" s="58"/>
      <c r="O12" s="58"/>
      <c r="P12" s="58"/>
      <c r="Q12" s="58"/>
    </row>
    <row r="13" spans="1:17" ht="13.5" customHeight="1">
      <c r="A13" s="226"/>
      <c r="B13" s="28"/>
      <c r="C13" s="13"/>
      <c r="D13" s="13"/>
      <c r="E13" s="13"/>
      <c r="F13" s="13"/>
      <c r="G13" s="13"/>
      <c r="H13" s="13"/>
      <c r="I13" s="46" t="s">
        <v>61</v>
      </c>
      <c r="J13" s="7"/>
      <c r="K13" s="70"/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</row>
    <row r="14" spans="1:17" ht="13.5" customHeight="1">
      <c r="A14" s="226"/>
      <c r="B14" s="28"/>
      <c r="C14" s="13"/>
      <c r="D14" s="13"/>
      <c r="E14" s="13"/>
      <c r="F14" s="13"/>
      <c r="G14" s="13"/>
      <c r="H14" s="13"/>
      <c r="I14" s="46" t="s">
        <v>62</v>
      </c>
      <c r="J14" s="7"/>
      <c r="K14" s="70"/>
      <c r="L14" s="58">
        <f>M14+N14+O14+P14+Q14</f>
        <v>55.7</v>
      </c>
      <c r="M14" s="16">
        <v>10</v>
      </c>
      <c r="N14" s="16">
        <v>10.6</v>
      </c>
      <c r="O14" s="16">
        <v>11.1</v>
      </c>
      <c r="P14" s="16">
        <v>11.7</v>
      </c>
      <c r="Q14" s="16">
        <v>12.3</v>
      </c>
    </row>
    <row r="15" spans="1:17" ht="23.25" customHeight="1">
      <c r="A15" s="226"/>
      <c r="B15" s="28"/>
      <c r="C15" s="13"/>
      <c r="D15" s="13"/>
      <c r="E15" s="13"/>
      <c r="F15" s="13"/>
      <c r="G15" s="13"/>
      <c r="H15" s="13"/>
      <c r="I15" s="46" t="s">
        <v>63</v>
      </c>
      <c r="J15" s="7"/>
      <c r="K15" s="70"/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15" customHeight="1">
      <c r="A16" s="226"/>
      <c r="B16" s="3"/>
      <c r="C16" s="13"/>
      <c r="D16" s="13"/>
      <c r="E16" s="13"/>
      <c r="F16" s="13"/>
      <c r="G16" s="13"/>
      <c r="H16" s="13"/>
      <c r="I16" s="46" t="s">
        <v>64</v>
      </c>
      <c r="J16" s="7"/>
      <c r="K16" s="8"/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8" ht="21" customHeight="1">
      <c r="A17" s="226"/>
      <c r="B17" s="198" t="s">
        <v>56</v>
      </c>
      <c r="C17" s="102"/>
      <c r="D17" s="102"/>
      <c r="E17" s="102"/>
      <c r="F17" s="102"/>
      <c r="G17" s="102"/>
      <c r="H17" s="102"/>
      <c r="I17" s="176" t="s">
        <v>97</v>
      </c>
      <c r="J17" s="198" t="s">
        <v>69</v>
      </c>
      <c r="K17" s="48" t="s">
        <v>9</v>
      </c>
      <c r="L17" s="16">
        <f t="shared" si="0"/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60"/>
    </row>
    <row r="18" spans="1:18" ht="21.75" customHeight="1">
      <c r="A18" s="226"/>
      <c r="B18" s="253"/>
      <c r="C18" s="102">
        <v>5</v>
      </c>
      <c r="D18" s="102">
        <v>1</v>
      </c>
      <c r="E18" s="102">
        <v>1</v>
      </c>
      <c r="F18" s="102">
        <v>1</v>
      </c>
      <c r="G18" s="102">
        <v>1</v>
      </c>
      <c r="H18" s="102">
        <v>1</v>
      </c>
      <c r="I18" s="177"/>
      <c r="J18" s="253"/>
      <c r="K18" s="48" t="s">
        <v>10</v>
      </c>
      <c r="L18" s="16">
        <f t="shared" si="0"/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60"/>
    </row>
    <row r="19" spans="1:18" ht="22.5" customHeight="1">
      <c r="A19" s="226"/>
      <c r="B19" s="184"/>
      <c r="C19" s="102"/>
      <c r="D19" s="102"/>
      <c r="E19" s="102"/>
      <c r="F19" s="102"/>
      <c r="G19" s="102"/>
      <c r="H19" s="102"/>
      <c r="I19" s="177"/>
      <c r="J19" s="253"/>
      <c r="K19" s="48" t="s">
        <v>11</v>
      </c>
      <c r="L19" s="16">
        <f t="shared" si="0"/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60"/>
    </row>
    <row r="20" spans="1:18" ht="11.25" customHeight="1">
      <c r="A20" s="226"/>
      <c r="B20" s="53"/>
      <c r="C20" s="38"/>
      <c r="D20" s="38"/>
      <c r="E20" s="38"/>
      <c r="F20" s="38"/>
      <c r="G20" s="38"/>
      <c r="H20" s="38"/>
      <c r="I20" s="177"/>
      <c r="J20" s="253"/>
      <c r="K20" s="48" t="s">
        <v>12</v>
      </c>
      <c r="L20" s="16">
        <f t="shared" si="0"/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60"/>
    </row>
    <row r="21" spans="1:17" ht="12" customHeight="1">
      <c r="A21" s="245"/>
      <c r="B21" s="6"/>
      <c r="C21" s="7"/>
      <c r="D21" s="7"/>
      <c r="E21" s="7"/>
      <c r="F21" s="7"/>
      <c r="G21" s="7"/>
      <c r="H21" s="7"/>
      <c r="I21" s="21"/>
      <c r="J21" s="7"/>
      <c r="K21" s="156" t="s">
        <v>160</v>
      </c>
      <c r="L21" s="16">
        <f t="shared" si="0"/>
        <v>0</v>
      </c>
      <c r="M21" s="58">
        <f>M17+M18+M19+M20</f>
        <v>0</v>
      </c>
      <c r="N21" s="58">
        <f>N17+N18+N19+N20</f>
        <v>0</v>
      </c>
      <c r="O21" s="58">
        <f>O17+O18+O19+O20</f>
        <v>0</v>
      </c>
      <c r="P21" s="58">
        <f>P17+P18+P19+P20</f>
        <v>0</v>
      </c>
      <c r="Q21" s="58">
        <f>Q17+Q18+Q19+Q20</f>
        <v>0</v>
      </c>
    </row>
    <row r="22" spans="1:17" ht="22.5">
      <c r="A22" s="216" t="s">
        <v>73</v>
      </c>
      <c r="B22" s="217"/>
      <c r="C22" s="217"/>
      <c r="D22" s="217"/>
      <c r="E22" s="217"/>
      <c r="F22" s="217"/>
      <c r="G22" s="217"/>
      <c r="H22" s="217"/>
      <c r="I22" s="217"/>
      <c r="J22" s="218"/>
      <c r="K22" s="8" t="s">
        <v>9</v>
      </c>
      <c r="L22" s="58">
        <f t="shared" si="0"/>
        <v>0</v>
      </c>
      <c r="M22" s="58">
        <f aca="true" t="shared" si="1" ref="M22:Q25">M6+M17</f>
        <v>0</v>
      </c>
      <c r="N22" s="58">
        <f t="shared" si="1"/>
        <v>0</v>
      </c>
      <c r="O22" s="58">
        <f t="shared" si="1"/>
        <v>0</v>
      </c>
      <c r="P22" s="58">
        <f t="shared" si="1"/>
        <v>0</v>
      </c>
      <c r="Q22" s="58">
        <f t="shared" si="1"/>
        <v>0</v>
      </c>
    </row>
    <row r="23" spans="1:17" ht="22.5">
      <c r="A23" s="219"/>
      <c r="B23" s="220"/>
      <c r="C23" s="220"/>
      <c r="D23" s="220"/>
      <c r="E23" s="220"/>
      <c r="F23" s="220"/>
      <c r="G23" s="220"/>
      <c r="H23" s="220"/>
      <c r="I23" s="220"/>
      <c r="J23" s="221"/>
      <c r="K23" s="8" t="s">
        <v>10</v>
      </c>
      <c r="L23" s="58">
        <f t="shared" si="0"/>
        <v>55.7</v>
      </c>
      <c r="M23" s="58">
        <f t="shared" si="1"/>
        <v>10</v>
      </c>
      <c r="N23" s="58">
        <f t="shared" si="1"/>
        <v>10.6</v>
      </c>
      <c r="O23" s="58">
        <f t="shared" si="1"/>
        <v>11.1</v>
      </c>
      <c r="P23" s="58">
        <f t="shared" si="1"/>
        <v>11.7</v>
      </c>
      <c r="Q23" s="58">
        <f t="shared" si="1"/>
        <v>12.3</v>
      </c>
    </row>
    <row r="24" spans="1:17" ht="21.75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1"/>
      <c r="K24" s="8" t="s">
        <v>11</v>
      </c>
      <c r="L24" s="58">
        <f t="shared" si="0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</row>
    <row r="25" spans="1:17" ht="12.75">
      <c r="A25" s="222"/>
      <c r="B25" s="223"/>
      <c r="C25" s="223"/>
      <c r="D25" s="223"/>
      <c r="E25" s="223"/>
      <c r="F25" s="223"/>
      <c r="G25" s="223"/>
      <c r="H25" s="223"/>
      <c r="I25" s="223"/>
      <c r="J25" s="224"/>
      <c r="K25" s="8" t="s">
        <v>12</v>
      </c>
      <c r="L25" s="58">
        <f t="shared" si="0"/>
        <v>0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</row>
    <row r="26" spans="1:17" ht="12.75">
      <c r="A26" s="139"/>
      <c r="B26" s="140"/>
      <c r="C26" s="140"/>
      <c r="D26" s="140"/>
      <c r="E26" s="140"/>
      <c r="F26" s="140"/>
      <c r="G26" s="140"/>
      <c r="H26" s="140"/>
      <c r="I26" s="137"/>
      <c r="J26" s="138"/>
      <c r="K26" s="8" t="s">
        <v>160</v>
      </c>
      <c r="L26" s="58">
        <f t="shared" si="0"/>
        <v>55.7</v>
      </c>
      <c r="M26" s="58">
        <f>M22+M23+M24+M25</f>
        <v>10</v>
      </c>
      <c r="N26" s="58">
        <f>N22+N23+N24+N25</f>
        <v>10.6</v>
      </c>
      <c r="O26" s="58">
        <f>O22+O23+O24+O25</f>
        <v>11.1</v>
      </c>
      <c r="P26" s="58">
        <f>P22+P23+P24+P25</f>
        <v>11.7</v>
      </c>
      <c r="Q26" s="58">
        <f>Q22+Q23+Q24+Q25</f>
        <v>12.3</v>
      </c>
    </row>
    <row r="27" spans="1:17" ht="12.75">
      <c r="A27" s="207"/>
      <c r="B27" s="208"/>
      <c r="C27" s="208"/>
      <c r="D27" s="208"/>
      <c r="E27" s="208"/>
      <c r="F27" s="208"/>
      <c r="G27" s="208"/>
      <c r="H27" s="209"/>
      <c r="I27" s="46" t="s">
        <v>60</v>
      </c>
      <c r="J27" s="36"/>
      <c r="K27" s="36"/>
      <c r="L27" s="77"/>
      <c r="M27" s="77"/>
      <c r="N27" s="77"/>
      <c r="O27" s="77"/>
      <c r="P27" s="77"/>
      <c r="Q27" s="77"/>
    </row>
    <row r="28" spans="1:17" ht="12.75">
      <c r="A28" s="210"/>
      <c r="B28" s="211"/>
      <c r="C28" s="211"/>
      <c r="D28" s="211"/>
      <c r="E28" s="211"/>
      <c r="F28" s="211"/>
      <c r="G28" s="211"/>
      <c r="H28" s="212"/>
      <c r="I28" s="46" t="s">
        <v>61</v>
      </c>
      <c r="J28" s="36"/>
      <c r="K28" s="36"/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ht="12.75">
      <c r="A29" s="210"/>
      <c r="B29" s="211"/>
      <c r="C29" s="211"/>
      <c r="D29" s="211"/>
      <c r="E29" s="211"/>
      <c r="F29" s="211"/>
      <c r="G29" s="211"/>
      <c r="H29" s="212"/>
      <c r="I29" s="46" t="s">
        <v>62</v>
      </c>
      <c r="J29" s="36"/>
      <c r="K29" s="36"/>
      <c r="L29" s="58">
        <f aca="true" t="shared" si="2" ref="L29:Q29">L14</f>
        <v>55.7</v>
      </c>
      <c r="M29" s="58">
        <f t="shared" si="2"/>
        <v>10</v>
      </c>
      <c r="N29" s="58">
        <f t="shared" si="2"/>
        <v>10.6</v>
      </c>
      <c r="O29" s="58">
        <f t="shared" si="2"/>
        <v>11.1</v>
      </c>
      <c r="P29" s="58">
        <f t="shared" si="2"/>
        <v>11.7</v>
      </c>
      <c r="Q29" s="58">
        <f t="shared" si="2"/>
        <v>12.3</v>
      </c>
    </row>
    <row r="30" spans="1:17" ht="22.5">
      <c r="A30" s="210"/>
      <c r="B30" s="211"/>
      <c r="C30" s="211"/>
      <c r="D30" s="211"/>
      <c r="E30" s="211"/>
      <c r="F30" s="211"/>
      <c r="G30" s="211"/>
      <c r="H30" s="212"/>
      <c r="I30" s="46" t="s">
        <v>63</v>
      </c>
      <c r="J30" s="36"/>
      <c r="K30" s="36"/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ht="12.75">
      <c r="A31" s="213"/>
      <c r="B31" s="214"/>
      <c r="C31" s="214"/>
      <c r="D31" s="214"/>
      <c r="E31" s="214"/>
      <c r="F31" s="214"/>
      <c r="G31" s="214"/>
      <c r="H31" s="215"/>
      <c r="I31" s="46" t="s">
        <v>64</v>
      </c>
      <c r="J31" s="36"/>
      <c r="K31" s="36"/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</sheetData>
  <mergeCells count="27">
    <mergeCell ref="A6:A21"/>
    <mergeCell ref="B17:B19"/>
    <mergeCell ref="A22:J25"/>
    <mergeCell ref="J1:J5"/>
    <mergeCell ref="G2:G5"/>
    <mergeCell ref="H2:H5"/>
    <mergeCell ref="I6:I11"/>
    <mergeCell ref="I17:I20"/>
    <mergeCell ref="J6:J9"/>
    <mergeCell ref="A1:A5"/>
    <mergeCell ref="B1:B5"/>
    <mergeCell ref="C1:H1"/>
    <mergeCell ref="I1:I5"/>
    <mergeCell ref="C2:C5"/>
    <mergeCell ref="D2:D5"/>
    <mergeCell ref="E2:E5"/>
    <mergeCell ref="F2:F5"/>
    <mergeCell ref="A27:H31"/>
    <mergeCell ref="J17:J20"/>
    <mergeCell ref="M1:Q1"/>
    <mergeCell ref="M2:M5"/>
    <mergeCell ref="N2:N5"/>
    <mergeCell ref="O2:O5"/>
    <mergeCell ref="P2:P5"/>
    <mergeCell ref="Q2:Q5"/>
    <mergeCell ref="K1:K5"/>
    <mergeCell ref="L1:L5"/>
  </mergeCells>
  <printOptions/>
  <pageMargins left="0.7874015748031497" right="0.35433070866141736" top="1.3779527559055118" bottom="0.787401574803149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J41" sqref="J41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5.25390625" style="0" customWidth="1"/>
    <col min="4" max="4" width="4.875" style="0" customWidth="1"/>
    <col min="5" max="7" width="5.00390625" style="0" customWidth="1"/>
    <col min="8" max="8" width="4.875" style="0" customWidth="1"/>
    <col min="9" max="9" width="22.875" style="0" customWidth="1"/>
    <col min="10" max="10" width="16.125" style="0" customWidth="1"/>
    <col min="11" max="11" width="11.00390625" style="0" customWidth="1"/>
    <col min="13" max="13" width="6.375" style="0" customWidth="1"/>
    <col min="14" max="14" width="7.00390625" style="0" customWidth="1"/>
    <col min="15" max="15" width="6.625" style="0" customWidth="1"/>
    <col min="16" max="16" width="6.75390625" style="0" customWidth="1"/>
    <col min="17" max="17" width="6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4" customHeight="1">
      <c r="A6" s="194" t="s">
        <v>40</v>
      </c>
      <c r="B6" s="272" t="s">
        <v>35</v>
      </c>
      <c r="C6" s="108">
        <f>D6+E6+F6+G6+H6</f>
        <v>30</v>
      </c>
      <c r="D6" s="108">
        <v>6</v>
      </c>
      <c r="E6" s="108">
        <v>6</v>
      </c>
      <c r="F6" s="108">
        <v>6</v>
      </c>
      <c r="G6" s="108">
        <v>6</v>
      </c>
      <c r="H6" s="108">
        <v>6</v>
      </c>
      <c r="I6" s="254" t="s">
        <v>167</v>
      </c>
      <c r="J6" s="193" t="s">
        <v>69</v>
      </c>
      <c r="K6" s="8" t="s">
        <v>9</v>
      </c>
      <c r="L6" s="58">
        <f>M6+N6+O6+P6+Q6</f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</row>
    <row r="7" spans="1:17" ht="24" customHeight="1">
      <c r="A7" s="194"/>
      <c r="B7" s="272"/>
      <c r="C7" s="108"/>
      <c r="D7" s="108"/>
      <c r="E7" s="108"/>
      <c r="F7" s="108"/>
      <c r="G7" s="108"/>
      <c r="H7" s="108"/>
      <c r="I7" s="254"/>
      <c r="J7" s="193"/>
      <c r="K7" s="8" t="s">
        <v>10</v>
      </c>
      <c r="L7" s="4">
        <f aca="true" t="shared" si="0" ref="L7:L56">M7+N7+O7+P7+Q7</f>
        <v>75.6</v>
      </c>
      <c r="M7" s="4">
        <v>13.7</v>
      </c>
      <c r="N7" s="4">
        <v>14.5</v>
      </c>
      <c r="O7" s="4">
        <v>15.2</v>
      </c>
      <c r="P7" s="4">
        <v>16</v>
      </c>
      <c r="Q7" s="4">
        <v>16.2</v>
      </c>
    </row>
    <row r="8" spans="1:17" ht="23.25" customHeight="1">
      <c r="A8" s="194"/>
      <c r="B8" s="272" t="s">
        <v>36</v>
      </c>
      <c r="C8" s="271">
        <f>D8+E8+F8+G8+H8</f>
        <v>57</v>
      </c>
      <c r="D8" s="271">
        <v>9</v>
      </c>
      <c r="E8" s="271">
        <v>12</v>
      </c>
      <c r="F8" s="271">
        <v>12</v>
      </c>
      <c r="G8" s="271">
        <v>12</v>
      </c>
      <c r="H8" s="271">
        <v>12</v>
      </c>
      <c r="I8" s="254"/>
      <c r="J8" s="193"/>
      <c r="K8" s="8" t="s">
        <v>11</v>
      </c>
      <c r="L8" s="58">
        <f t="shared" si="0"/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13.5" customHeight="1">
      <c r="A9" s="194"/>
      <c r="B9" s="272"/>
      <c r="C9" s="271"/>
      <c r="D9" s="271"/>
      <c r="E9" s="271"/>
      <c r="F9" s="271"/>
      <c r="G9" s="271"/>
      <c r="H9" s="271"/>
      <c r="I9" s="254"/>
      <c r="J9" s="193"/>
      <c r="K9" s="8" t="s">
        <v>12</v>
      </c>
      <c r="L9" s="58">
        <f t="shared" si="0"/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</row>
    <row r="10" spans="1:17" ht="11.25" customHeight="1">
      <c r="A10" s="194"/>
      <c r="B10" s="39" t="s">
        <v>37</v>
      </c>
      <c r="C10" s="108">
        <f>D10+E10+F10+G10+H10</f>
        <v>20</v>
      </c>
      <c r="D10" s="108">
        <v>4</v>
      </c>
      <c r="E10" s="108">
        <v>4</v>
      </c>
      <c r="F10" s="108">
        <v>4</v>
      </c>
      <c r="G10" s="108">
        <v>4</v>
      </c>
      <c r="H10" s="108">
        <v>4</v>
      </c>
      <c r="I10" s="254"/>
      <c r="J10" s="7"/>
      <c r="K10" s="13" t="s">
        <v>159</v>
      </c>
      <c r="L10" s="58">
        <f t="shared" si="0"/>
        <v>75.6</v>
      </c>
      <c r="M10" s="59">
        <f>M6+M7+M8+M9</f>
        <v>13.7</v>
      </c>
      <c r="N10" s="59">
        <f>N6+N7+N8+N9</f>
        <v>14.5</v>
      </c>
      <c r="O10" s="59">
        <f>O6+O7+O8+O9</f>
        <v>15.2</v>
      </c>
      <c r="P10" s="59">
        <f>P6+P7+P8+P9</f>
        <v>16</v>
      </c>
      <c r="Q10" s="59">
        <f>Q6+Q7+Q8+Q9</f>
        <v>16.2</v>
      </c>
    </row>
    <row r="11" spans="1:17" ht="22.5">
      <c r="A11" s="194"/>
      <c r="B11" s="39" t="s">
        <v>93</v>
      </c>
      <c r="C11" s="108">
        <f>D11+E11+F11+G11+H11</f>
        <v>60</v>
      </c>
      <c r="D11" s="108">
        <v>12</v>
      </c>
      <c r="E11" s="108">
        <v>12</v>
      </c>
      <c r="F11" s="108">
        <v>12</v>
      </c>
      <c r="G11" s="108">
        <v>12</v>
      </c>
      <c r="H11" s="108">
        <v>12</v>
      </c>
      <c r="I11" s="254"/>
      <c r="J11" s="7"/>
      <c r="K11" s="13"/>
      <c r="L11" s="58"/>
      <c r="M11" s="59"/>
      <c r="N11" s="59"/>
      <c r="O11" s="59"/>
      <c r="P11" s="59"/>
      <c r="Q11" s="59"/>
    </row>
    <row r="12" spans="1:17" ht="12.75">
      <c r="A12" s="194"/>
      <c r="B12" s="39"/>
      <c r="C12" s="171"/>
      <c r="D12" s="13"/>
      <c r="E12" s="13"/>
      <c r="F12" s="13"/>
      <c r="G12" s="13"/>
      <c r="H12" s="13"/>
      <c r="I12" s="46" t="s">
        <v>60</v>
      </c>
      <c r="J12" s="7"/>
      <c r="K12" s="13"/>
      <c r="L12" s="58"/>
      <c r="M12" s="59"/>
      <c r="N12" s="59"/>
      <c r="O12" s="59"/>
      <c r="P12" s="59"/>
      <c r="Q12" s="59"/>
    </row>
    <row r="13" spans="1:17" ht="12.75">
      <c r="A13" s="194"/>
      <c r="B13" s="39"/>
      <c r="C13" s="171"/>
      <c r="D13" s="13"/>
      <c r="E13" s="13"/>
      <c r="F13" s="13"/>
      <c r="G13" s="13"/>
      <c r="H13" s="13"/>
      <c r="I13" s="46" t="s">
        <v>61</v>
      </c>
      <c r="J13" s="7"/>
      <c r="K13" s="13"/>
      <c r="L13" s="58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</row>
    <row r="14" spans="1:17" ht="12.75">
      <c r="A14" s="194"/>
      <c r="B14" s="39"/>
      <c r="C14" s="171"/>
      <c r="D14" s="13"/>
      <c r="E14" s="13"/>
      <c r="F14" s="13"/>
      <c r="G14" s="13"/>
      <c r="H14" s="13"/>
      <c r="I14" s="46" t="s">
        <v>62</v>
      </c>
      <c r="J14" s="7"/>
      <c r="K14" s="13"/>
      <c r="L14" s="4">
        <f>M14+N14+O14+P14+Q14</f>
        <v>75.6</v>
      </c>
      <c r="M14" s="4">
        <v>13.7</v>
      </c>
      <c r="N14" s="4">
        <v>14.5</v>
      </c>
      <c r="O14" s="4">
        <v>15.2</v>
      </c>
      <c r="P14" s="4">
        <v>16</v>
      </c>
      <c r="Q14" s="4">
        <v>16.2</v>
      </c>
    </row>
    <row r="15" spans="1:17" ht="22.5">
      <c r="A15" s="194"/>
      <c r="B15" s="39"/>
      <c r="C15" s="171"/>
      <c r="D15" s="13"/>
      <c r="E15" s="13"/>
      <c r="F15" s="13"/>
      <c r="G15" s="13"/>
      <c r="H15" s="13"/>
      <c r="I15" s="46" t="s">
        <v>63</v>
      </c>
      <c r="J15" s="7"/>
      <c r="K15" s="13"/>
      <c r="L15" s="58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</row>
    <row r="16" spans="1:17" ht="12.75">
      <c r="A16" s="194"/>
      <c r="B16" s="39"/>
      <c r="C16" s="171"/>
      <c r="D16" s="13"/>
      <c r="E16" s="13"/>
      <c r="F16" s="13"/>
      <c r="G16" s="13"/>
      <c r="H16" s="13"/>
      <c r="I16" s="46" t="s">
        <v>64</v>
      </c>
      <c r="J16" s="7"/>
      <c r="K16" s="13"/>
      <c r="L16" s="58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</row>
    <row r="17" spans="1:17" ht="27" customHeight="1">
      <c r="A17" s="194"/>
      <c r="B17" s="39" t="s">
        <v>57</v>
      </c>
      <c r="C17" s="37">
        <v>1</v>
      </c>
      <c r="D17" s="37">
        <v>1</v>
      </c>
      <c r="E17" s="37"/>
      <c r="F17" s="37"/>
      <c r="G17" s="37"/>
      <c r="H17" s="37"/>
      <c r="I17" s="230" t="s">
        <v>58</v>
      </c>
      <c r="J17" s="230" t="s">
        <v>69</v>
      </c>
      <c r="K17" s="8" t="s">
        <v>9</v>
      </c>
      <c r="L17" s="58">
        <f t="shared" si="0"/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</row>
    <row r="18" spans="1:17" ht="22.5">
      <c r="A18" s="194"/>
      <c r="B18" s="51"/>
      <c r="C18" s="7"/>
      <c r="D18" s="7"/>
      <c r="E18" s="7"/>
      <c r="F18" s="7"/>
      <c r="G18" s="7"/>
      <c r="H18" s="7"/>
      <c r="I18" s="231"/>
      <c r="J18" s="231"/>
      <c r="K18" s="8" t="s">
        <v>10</v>
      </c>
      <c r="L18" s="58">
        <f t="shared" si="0"/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22.5">
      <c r="A19" s="194"/>
      <c r="B19" s="51"/>
      <c r="C19" s="7"/>
      <c r="D19" s="7"/>
      <c r="E19" s="7"/>
      <c r="F19" s="7"/>
      <c r="G19" s="7"/>
      <c r="H19" s="7"/>
      <c r="I19" s="231"/>
      <c r="J19" s="231"/>
      <c r="K19" s="8" t="s">
        <v>11</v>
      </c>
      <c r="L19" s="58">
        <f t="shared" si="0"/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1:17" ht="12.75">
      <c r="A20" s="194"/>
      <c r="B20" s="51"/>
      <c r="C20" s="7"/>
      <c r="D20" s="7"/>
      <c r="E20" s="7"/>
      <c r="F20" s="7"/>
      <c r="G20" s="7"/>
      <c r="H20" s="7"/>
      <c r="I20" s="231"/>
      <c r="J20" s="28"/>
      <c r="K20" s="8" t="s">
        <v>12</v>
      </c>
      <c r="L20" s="58">
        <f t="shared" si="0"/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>
      <c r="A21" s="194"/>
      <c r="B21" s="51"/>
      <c r="C21" s="7"/>
      <c r="D21" s="7"/>
      <c r="E21" s="7"/>
      <c r="F21" s="7"/>
      <c r="G21" s="7"/>
      <c r="H21" s="7"/>
      <c r="I21" s="232"/>
      <c r="J21" s="3"/>
      <c r="K21" s="8" t="s">
        <v>159</v>
      </c>
      <c r="L21" s="58">
        <f t="shared" si="0"/>
        <v>0</v>
      </c>
      <c r="M21" s="58">
        <f>M17+M18+M19+M20</f>
        <v>0</v>
      </c>
      <c r="N21" s="58">
        <f>N17+N18+N19+N20</f>
        <v>0</v>
      </c>
      <c r="O21" s="58">
        <f>O17+O18+O19+O20</f>
        <v>0</v>
      </c>
      <c r="P21" s="58">
        <f>P17+P18+P19+P20</f>
        <v>0</v>
      </c>
      <c r="Q21" s="58">
        <f>Q17+Q18+Q19+Q20</f>
        <v>0</v>
      </c>
    </row>
    <row r="22" spans="1:17" ht="21" customHeight="1">
      <c r="A22" s="194"/>
      <c r="B22" s="272" t="s">
        <v>59</v>
      </c>
      <c r="C22" s="7">
        <f>D22+E22+F22+G22+H22</f>
        <v>60</v>
      </c>
      <c r="D22" s="7">
        <v>12</v>
      </c>
      <c r="E22" s="7">
        <v>12</v>
      </c>
      <c r="F22" s="7">
        <v>12</v>
      </c>
      <c r="G22" s="7">
        <v>12</v>
      </c>
      <c r="H22" s="7">
        <v>12</v>
      </c>
      <c r="I22" s="273" t="s">
        <v>102</v>
      </c>
      <c r="J22" s="193" t="s">
        <v>69</v>
      </c>
      <c r="K22" s="8" t="s">
        <v>9</v>
      </c>
      <c r="L22" s="58">
        <f t="shared" si="0"/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1:17" ht="22.5">
      <c r="A23" s="194"/>
      <c r="B23" s="272"/>
      <c r="C23" s="7"/>
      <c r="D23" s="7"/>
      <c r="E23" s="7"/>
      <c r="F23" s="7"/>
      <c r="G23" s="7"/>
      <c r="H23" s="7"/>
      <c r="I23" s="273"/>
      <c r="J23" s="193"/>
      <c r="K23" s="8" t="s">
        <v>10</v>
      </c>
      <c r="L23" s="58">
        <f t="shared" si="0"/>
        <v>461.89529250000004</v>
      </c>
      <c r="M23" s="58">
        <v>83</v>
      </c>
      <c r="N23" s="58">
        <f>M23*1.059</f>
        <v>87.89699999999999</v>
      </c>
      <c r="O23" s="58">
        <f>N23*1.05</f>
        <v>92.29185</v>
      </c>
      <c r="P23" s="58">
        <f>O23*1.05</f>
        <v>96.9064425</v>
      </c>
      <c r="Q23" s="58">
        <v>101.8</v>
      </c>
    </row>
    <row r="24" spans="1:17" ht="22.5">
      <c r="A24" s="194"/>
      <c r="B24" s="51"/>
      <c r="C24" s="7"/>
      <c r="D24" s="7"/>
      <c r="E24" s="7"/>
      <c r="F24" s="7"/>
      <c r="G24" s="7"/>
      <c r="H24" s="7"/>
      <c r="I24" s="273"/>
      <c r="J24" s="193"/>
      <c r="K24" s="8" t="s">
        <v>11</v>
      </c>
      <c r="L24" s="58">
        <f t="shared" si="0"/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ht="16.5" customHeight="1">
      <c r="A25" s="194"/>
      <c r="B25" s="51"/>
      <c r="C25" s="7"/>
      <c r="D25" s="7"/>
      <c r="E25" s="7"/>
      <c r="F25" s="7"/>
      <c r="G25" s="7"/>
      <c r="H25" s="7"/>
      <c r="I25" s="273"/>
      <c r="J25" s="193"/>
      <c r="K25" s="8" t="s">
        <v>12</v>
      </c>
      <c r="L25" s="72">
        <f t="shared" si="0"/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18.75" customHeight="1">
      <c r="A26" s="194"/>
      <c r="B26" s="51"/>
      <c r="C26" s="7"/>
      <c r="D26" s="7"/>
      <c r="E26" s="7"/>
      <c r="F26" s="7"/>
      <c r="G26" s="7"/>
      <c r="H26" s="7"/>
      <c r="I26" s="273"/>
      <c r="J26" s="193"/>
      <c r="K26" s="13" t="s">
        <v>159</v>
      </c>
      <c r="L26" s="72">
        <f t="shared" si="0"/>
        <v>461.89529250000004</v>
      </c>
      <c r="M26" s="16">
        <f>M22+M23+M24+M25</f>
        <v>83</v>
      </c>
      <c r="N26" s="16">
        <f>N22+N23+N24+N25</f>
        <v>87.89699999999999</v>
      </c>
      <c r="O26" s="16">
        <f>O22+O23+O24+O25</f>
        <v>92.29185</v>
      </c>
      <c r="P26" s="16">
        <f>P22+P23+P24+P25</f>
        <v>96.9064425</v>
      </c>
      <c r="Q26" s="16">
        <f>Q22+Q23+Q24+Q25</f>
        <v>101.8</v>
      </c>
    </row>
    <row r="27" spans="1:17" ht="12.75">
      <c r="A27" s="194"/>
      <c r="B27" s="51"/>
      <c r="C27" s="7"/>
      <c r="D27" s="7"/>
      <c r="E27" s="7"/>
      <c r="F27" s="7"/>
      <c r="G27" s="7"/>
      <c r="H27" s="7"/>
      <c r="I27" s="46" t="s">
        <v>60</v>
      </c>
      <c r="J27" s="193"/>
      <c r="K27" s="13"/>
      <c r="L27" s="58"/>
      <c r="M27" s="58"/>
      <c r="N27" s="58"/>
      <c r="O27" s="58"/>
      <c r="P27" s="58"/>
      <c r="Q27" s="58"/>
    </row>
    <row r="28" spans="1:17" ht="12.75">
      <c r="A28" s="194"/>
      <c r="B28" s="51"/>
      <c r="C28" s="7"/>
      <c r="D28" s="7"/>
      <c r="E28" s="7"/>
      <c r="F28" s="7"/>
      <c r="G28" s="7"/>
      <c r="H28" s="7"/>
      <c r="I28" s="46" t="s">
        <v>61</v>
      </c>
      <c r="J28" s="7"/>
      <c r="K28" s="13"/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ht="12.75">
      <c r="A29" s="194"/>
      <c r="B29" s="51"/>
      <c r="C29" s="7"/>
      <c r="D29" s="7"/>
      <c r="E29" s="7"/>
      <c r="F29" s="7"/>
      <c r="G29" s="7"/>
      <c r="H29" s="7"/>
      <c r="I29" s="46" t="s">
        <v>62</v>
      </c>
      <c r="J29" s="7"/>
      <c r="K29" s="13"/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1:17" ht="22.5">
      <c r="A30" s="194"/>
      <c r="B30" s="51"/>
      <c r="C30" s="7"/>
      <c r="D30" s="7"/>
      <c r="E30" s="7"/>
      <c r="F30" s="7"/>
      <c r="G30" s="7"/>
      <c r="H30" s="7"/>
      <c r="I30" s="46" t="s">
        <v>63</v>
      </c>
      <c r="J30" s="7"/>
      <c r="K30" s="13"/>
      <c r="L30" s="58">
        <f>M30+N30+O30+P30+Q30</f>
        <v>461.90000000000003</v>
      </c>
      <c r="M30" s="58">
        <v>83</v>
      </c>
      <c r="N30" s="58">
        <v>87.9</v>
      </c>
      <c r="O30" s="58">
        <v>92.3</v>
      </c>
      <c r="P30" s="58">
        <v>96.9</v>
      </c>
      <c r="Q30" s="58">
        <v>101.8</v>
      </c>
    </row>
    <row r="31" spans="1:17" ht="12.75">
      <c r="A31" s="194"/>
      <c r="B31" s="51"/>
      <c r="C31" s="7"/>
      <c r="D31" s="7"/>
      <c r="E31" s="7"/>
      <c r="F31" s="7"/>
      <c r="G31" s="7"/>
      <c r="H31" s="7"/>
      <c r="I31" s="46" t="s">
        <v>64</v>
      </c>
      <c r="J31" s="7"/>
      <c r="K31" s="13"/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ht="23.25" customHeight="1">
      <c r="A32" s="194"/>
      <c r="B32" s="29" t="s">
        <v>55</v>
      </c>
      <c r="C32" s="38">
        <v>2500</v>
      </c>
      <c r="D32" s="38">
        <v>500</v>
      </c>
      <c r="E32" s="38">
        <v>500</v>
      </c>
      <c r="F32" s="38">
        <v>500</v>
      </c>
      <c r="G32" s="38">
        <v>500</v>
      </c>
      <c r="H32" s="38">
        <v>500</v>
      </c>
      <c r="I32" s="230" t="s">
        <v>103</v>
      </c>
      <c r="J32" s="230" t="s">
        <v>69</v>
      </c>
      <c r="K32" s="8" t="s">
        <v>9</v>
      </c>
      <c r="L32" s="58">
        <f t="shared" si="0"/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ht="21.75" customHeight="1">
      <c r="A33" s="194"/>
      <c r="B33" s="28"/>
      <c r="C33" s="7"/>
      <c r="D33" s="7"/>
      <c r="E33" s="7"/>
      <c r="F33" s="7"/>
      <c r="G33" s="7"/>
      <c r="H33" s="7"/>
      <c r="I33" s="231"/>
      <c r="J33" s="231"/>
      <c r="K33" s="8" t="s">
        <v>10</v>
      </c>
      <c r="L33" s="58">
        <f t="shared" si="0"/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1:17" ht="23.25" customHeight="1">
      <c r="A34" s="194"/>
      <c r="B34" s="51"/>
      <c r="C34" s="7"/>
      <c r="D34" s="7"/>
      <c r="E34" s="7"/>
      <c r="F34" s="7"/>
      <c r="G34" s="7"/>
      <c r="H34" s="7"/>
      <c r="I34" s="231"/>
      <c r="J34" s="231"/>
      <c r="K34" s="8" t="s">
        <v>11</v>
      </c>
      <c r="L34" s="58">
        <f t="shared" si="0"/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ht="15.75" customHeight="1">
      <c r="A35" s="194"/>
      <c r="B35" s="51"/>
      <c r="C35" s="7"/>
      <c r="D35" s="7"/>
      <c r="E35" s="7"/>
      <c r="F35" s="7"/>
      <c r="G35" s="7"/>
      <c r="H35" s="7"/>
      <c r="I35" s="231"/>
      <c r="J35" s="231"/>
      <c r="K35" s="8" t="s">
        <v>12</v>
      </c>
      <c r="L35" s="58">
        <f t="shared" si="0"/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1:17" ht="11.25" customHeight="1">
      <c r="A36" s="194"/>
      <c r="B36" s="51"/>
      <c r="C36" s="7"/>
      <c r="D36" s="7"/>
      <c r="E36" s="7"/>
      <c r="F36" s="7"/>
      <c r="G36" s="7"/>
      <c r="H36" s="7"/>
      <c r="I36" s="232"/>
      <c r="J36" s="232"/>
      <c r="K36" s="8" t="s">
        <v>159</v>
      </c>
      <c r="L36" s="58">
        <f t="shared" si="0"/>
        <v>0</v>
      </c>
      <c r="M36" s="58">
        <f>M32+M33+M34+M35</f>
        <v>0</v>
      </c>
      <c r="N36" s="58">
        <f>N32+N33+N34+N35</f>
        <v>0</v>
      </c>
      <c r="O36" s="58">
        <f>O32+O33+O34+O35</f>
        <v>0</v>
      </c>
      <c r="P36" s="58">
        <f>P32+P33+P34+P35</f>
        <v>0</v>
      </c>
      <c r="Q36" s="58">
        <f>Q32+Q33+Q34+Q35</f>
        <v>0</v>
      </c>
    </row>
    <row r="37" spans="1:17" ht="21.75" customHeight="1">
      <c r="A37" s="194"/>
      <c r="B37" s="62" t="s">
        <v>108</v>
      </c>
      <c r="C37" s="38">
        <v>10</v>
      </c>
      <c r="D37" s="38">
        <v>10</v>
      </c>
      <c r="E37" s="38">
        <v>10</v>
      </c>
      <c r="F37" s="38">
        <v>10</v>
      </c>
      <c r="G37" s="38">
        <v>10</v>
      </c>
      <c r="H37" s="38">
        <v>10</v>
      </c>
      <c r="I37" s="198" t="s">
        <v>126</v>
      </c>
      <c r="J37" s="230" t="s">
        <v>69</v>
      </c>
      <c r="K37" s="8" t="s">
        <v>9</v>
      </c>
      <c r="L37" s="58">
        <f t="shared" si="0"/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1:17" ht="21" customHeight="1">
      <c r="A38" s="194"/>
      <c r="B38" s="52"/>
      <c r="C38" s="38"/>
      <c r="D38" s="38"/>
      <c r="E38" s="38"/>
      <c r="F38" s="38"/>
      <c r="G38" s="38"/>
      <c r="H38" s="38"/>
      <c r="I38" s="253"/>
      <c r="J38" s="231"/>
      <c r="K38" s="8" t="s">
        <v>10</v>
      </c>
      <c r="L38" s="58">
        <f t="shared" si="0"/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</row>
    <row r="39" spans="1:17" ht="23.25" customHeight="1">
      <c r="A39" s="194"/>
      <c r="B39" s="52"/>
      <c r="C39" s="38"/>
      <c r="D39" s="38"/>
      <c r="E39" s="38"/>
      <c r="F39" s="38"/>
      <c r="G39" s="38"/>
      <c r="H39" s="38"/>
      <c r="I39" s="253"/>
      <c r="J39" s="231"/>
      <c r="K39" s="8" t="s">
        <v>11</v>
      </c>
      <c r="L39" s="58">
        <f t="shared" si="0"/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1:17" ht="14.25" customHeight="1">
      <c r="A40" s="194"/>
      <c r="B40" s="52"/>
      <c r="C40" s="38"/>
      <c r="D40" s="38"/>
      <c r="E40" s="38"/>
      <c r="F40" s="38"/>
      <c r="G40" s="38"/>
      <c r="H40" s="38"/>
      <c r="J40" s="61"/>
      <c r="K40" s="8" t="s">
        <v>12</v>
      </c>
      <c r="L40" s="58">
        <f t="shared" si="0"/>
        <v>0</v>
      </c>
      <c r="M40" s="58">
        <f aca="true" t="shared" si="1" ref="M40:Q41">N40+O40+P40+Q40+R40</f>
        <v>0</v>
      </c>
      <c r="N40" s="58">
        <f t="shared" si="1"/>
        <v>0</v>
      </c>
      <c r="O40" s="58">
        <f t="shared" si="1"/>
        <v>0</v>
      </c>
      <c r="P40" s="58">
        <f t="shared" si="1"/>
        <v>0</v>
      </c>
      <c r="Q40" s="58">
        <f t="shared" si="1"/>
        <v>0</v>
      </c>
    </row>
    <row r="41" spans="1:17" ht="16.5" customHeight="1">
      <c r="A41" s="194"/>
      <c r="B41" s="52"/>
      <c r="C41" s="38"/>
      <c r="D41" s="38"/>
      <c r="E41" s="38"/>
      <c r="F41" s="38"/>
      <c r="G41" s="38"/>
      <c r="H41" s="38"/>
      <c r="J41" s="61"/>
      <c r="K41" s="8" t="s">
        <v>159</v>
      </c>
      <c r="L41" s="58">
        <f t="shared" si="0"/>
        <v>0</v>
      </c>
      <c r="M41" s="58">
        <f t="shared" si="1"/>
        <v>0</v>
      </c>
      <c r="N41" s="58">
        <f t="shared" si="1"/>
        <v>0</v>
      </c>
      <c r="O41" s="58">
        <f t="shared" si="1"/>
        <v>0</v>
      </c>
      <c r="P41" s="58">
        <f t="shared" si="1"/>
        <v>0</v>
      </c>
      <c r="Q41" s="58">
        <f t="shared" si="1"/>
        <v>0</v>
      </c>
    </row>
    <row r="42" spans="1:17" ht="23.25" customHeight="1">
      <c r="A42" s="194"/>
      <c r="B42" s="52" t="s">
        <v>109</v>
      </c>
      <c r="C42" s="38">
        <f>D42+E42+F42+G42+H42</f>
        <v>30</v>
      </c>
      <c r="D42" s="38">
        <v>6</v>
      </c>
      <c r="E42" s="38">
        <v>6</v>
      </c>
      <c r="F42" s="38">
        <v>6</v>
      </c>
      <c r="G42" s="38">
        <v>6</v>
      </c>
      <c r="H42" s="38">
        <v>6</v>
      </c>
      <c r="I42" s="198" t="s">
        <v>173</v>
      </c>
      <c r="J42" s="230" t="s">
        <v>69</v>
      </c>
      <c r="K42" s="8" t="s">
        <v>9</v>
      </c>
      <c r="L42" s="58">
        <f t="shared" si="0"/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1:17" ht="23.25" customHeight="1">
      <c r="A43" s="194"/>
      <c r="B43" s="52"/>
      <c r="C43" s="38"/>
      <c r="D43" s="38"/>
      <c r="E43" s="38"/>
      <c r="F43" s="38"/>
      <c r="G43" s="38"/>
      <c r="H43" s="38"/>
      <c r="I43" s="253"/>
      <c r="J43" s="231"/>
      <c r="K43" s="8" t="s">
        <v>10</v>
      </c>
      <c r="L43" s="58">
        <f t="shared" si="0"/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1:17" ht="27" customHeight="1">
      <c r="A44" s="194"/>
      <c r="B44" s="52"/>
      <c r="C44" s="38"/>
      <c r="D44" s="38"/>
      <c r="E44" s="38"/>
      <c r="F44" s="38"/>
      <c r="G44" s="38"/>
      <c r="H44" s="38"/>
      <c r="I44" s="253"/>
      <c r="J44" s="231"/>
      <c r="K44" s="8" t="s">
        <v>11</v>
      </c>
      <c r="L44" s="58">
        <f t="shared" si="0"/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ht="18.75" customHeight="1">
      <c r="A45" s="194"/>
      <c r="B45" s="52"/>
      <c r="C45" s="38"/>
      <c r="D45" s="38"/>
      <c r="E45" s="38"/>
      <c r="F45" s="38"/>
      <c r="G45" s="38"/>
      <c r="H45" s="38"/>
      <c r="I45" s="253"/>
      <c r="J45" s="61"/>
      <c r="K45" s="8" t="s">
        <v>12</v>
      </c>
      <c r="L45" s="58">
        <f t="shared" si="0"/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1:17" ht="21" customHeight="1">
      <c r="A46" s="194"/>
      <c r="B46" s="52"/>
      <c r="C46" s="38"/>
      <c r="D46" s="38"/>
      <c r="E46" s="38"/>
      <c r="F46" s="38"/>
      <c r="G46" s="38"/>
      <c r="H46" s="38"/>
      <c r="I46" s="184"/>
      <c r="J46" s="28"/>
      <c r="K46" s="156" t="s">
        <v>159</v>
      </c>
      <c r="L46" s="58">
        <f t="shared" si="0"/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1:17" ht="22.5">
      <c r="A47" s="216" t="s">
        <v>73</v>
      </c>
      <c r="B47" s="217"/>
      <c r="C47" s="217"/>
      <c r="D47" s="217"/>
      <c r="E47" s="217"/>
      <c r="F47" s="217"/>
      <c r="G47" s="217"/>
      <c r="H47" s="217"/>
      <c r="I47" s="217"/>
      <c r="J47" s="218"/>
      <c r="K47" s="8" t="s">
        <v>9</v>
      </c>
      <c r="L47" s="58">
        <f t="shared" si="0"/>
        <v>0</v>
      </c>
      <c r="M47" s="58">
        <f aca="true" t="shared" si="2" ref="M47:Q50">M6+M17+M22+M32+M37+M42</f>
        <v>0</v>
      </c>
      <c r="N47" s="58">
        <f t="shared" si="2"/>
        <v>0</v>
      </c>
      <c r="O47" s="58">
        <f t="shared" si="2"/>
        <v>0</v>
      </c>
      <c r="P47" s="58">
        <f t="shared" si="2"/>
        <v>0</v>
      </c>
      <c r="Q47" s="58">
        <f t="shared" si="2"/>
        <v>0</v>
      </c>
    </row>
    <row r="48" spans="1:17" ht="22.5">
      <c r="A48" s="219"/>
      <c r="B48" s="220"/>
      <c r="C48" s="220"/>
      <c r="D48" s="220"/>
      <c r="E48" s="220"/>
      <c r="F48" s="220"/>
      <c r="G48" s="220"/>
      <c r="H48" s="220"/>
      <c r="I48" s="220"/>
      <c r="J48" s="221"/>
      <c r="K48" s="8" t="s">
        <v>10</v>
      </c>
      <c r="L48" s="58">
        <f t="shared" si="0"/>
        <v>537.4952925</v>
      </c>
      <c r="M48" s="58">
        <f t="shared" si="2"/>
        <v>96.7</v>
      </c>
      <c r="N48" s="58">
        <f t="shared" si="2"/>
        <v>102.39699999999999</v>
      </c>
      <c r="O48" s="58">
        <f t="shared" si="2"/>
        <v>107.49185</v>
      </c>
      <c r="P48" s="58">
        <f t="shared" si="2"/>
        <v>112.9064425</v>
      </c>
      <c r="Q48" s="98">
        <f t="shared" si="2"/>
        <v>118</v>
      </c>
    </row>
    <row r="49" spans="1:17" ht="22.5">
      <c r="A49" s="219"/>
      <c r="B49" s="220"/>
      <c r="C49" s="220"/>
      <c r="D49" s="220"/>
      <c r="E49" s="220"/>
      <c r="F49" s="220"/>
      <c r="G49" s="220"/>
      <c r="H49" s="220"/>
      <c r="I49" s="220"/>
      <c r="J49" s="221"/>
      <c r="K49" s="8" t="s">
        <v>11</v>
      </c>
      <c r="L49" s="58">
        <f t="shared" si="0"/>
        <v>0</v>
      </c>
      <c r="M49" s="58">
        <f t="shared" si="2"/>
        <v>0</v>
      </c>
      <c r="N49" s="58">
        <f t="shared" si="2"/>
        <v>0</v>
      </c>
      <c r="O49" s="58">
        <f t="shared" si="2"/>
        <v>0</v>
      </c>
      <c r="P49" s="58">
        <f t="shared" si="2"/>
        <v>0</v>
      </c>
      <c r="Q49" s="98">
        <f t="shared" si="2"/>
        <v>0</v>
      </c>
    </row>
    <row r="50" spans="1:17" ht="12.75">
      <c r="A50" s="222"/>
      <c r="B50" s="223"/>
      <c r="C50" s="223"/>
      <c r="D50" s="223"/>
      <c r="E50" s="223"/>
      <c r="F50" s="223"/>
      <c r="G50" s="223"/>
      <c r="H50" s="223"/>
      <c r="I50" s="223"/>
      <c r="J50" s="224"/>
      <c r="K50" s="8" t="s">
        <v>12</v>
      </c>
      <c r="L50" s="58">
        <f t="shared" si="0"/>
        <v>0</v>
      </c>
      <c r="M50" s="58">
        <f t="shared" si="2"/>
        <v>0</v>
      </c>
      <c r="N50" s="58">
        <f t="shared" si="2"/>
        <v>0</v>
      </c>
      <c r="O50" s="58">
        <f t="shared" si="2"/>
        <v>0</v>
      </c>
      <c r="P50" s="58">
        <f t="shared" si="2"/>
        <v>0</v>
      </c>
      <c r="Q50" s="98">
        <f t="shared" si="2"/>
        <v>0</v>
      </c>
    </row>
    <row r="51" spans="1:17" ht="12.75">
      <c r="A51" s="139"/>
      <c r="B51" s="140"/>
      <c r="C51" s="140"/>
      <c r="D51" s="140"/>
      <c r="E51" s="140"/>
      <c r="F51" s="140"/>
      <c r="G51" s="140"/>
      <c r="H51" s="140"/>
      <c r="I51" s="137"/>
      <c r="J51" s="138"/>
      <c r="K51" s="8" t="s">
        <v>159</v>
      </c>
      <c r="L51" s="58">
        <f t="shared" si="0"/>
        <v>537.4952925</v>
      </c>
      <c r="M51" s="58">
        <f>M47+M48+M49+M50</f>
        <v>96.7</v>
      </c>
      <c r="N51" s="58">
        <f>N47+N48+N49+N50</f>
        <v>102.39699999999999</v>
      </c>
      <c r="O51" s="58">
        <f>O47+O48+O49+O50</f>
        <v>107.49185</v>
      </c>
      <c r="P51" s="58">
        <f>P47+P48+P49+P50</f>
        <v>112.9064425</v>
      </c>
      <c r="Q51" s="58">
        <f>Q47+Q48+Q49+Q50</f>
        <v>118</v>
      </c>
    </row>
    <row r="52" spans="1:17" ht="12.75">
      <c r="A52" s="207"/>
      <c r="B52" s="208"/>
      <c r="C52" s="208"/>
      <c r="D52" s="208"/>
      <c r="E52" s="208"/>
      <c r="F52" s="208"/>
      <c r="G52" s="208"/>
      <c r="H52" s="209"/>
      <c r="I52" s="46" t="s">
        <v>60</v>
      </c>
      <c r="J52" s="36"/>
      <c r="K52" s="36"/>
      <c r="L52" s="58"/>
      <c r="M52" s="116"/>
      <c r="N52" s="116"/>
      <c r="O52" s="116"/>
      <c r="P52" s="116"/>
      <c r="Q52" s="131"/>
    </row>
    <row r="53" spans="1:17" ht="12.75">
      <c r="A53" s="210"/>
      <c r="B53" s="211"/>
      <c r="C53" s="211"/>
      <c r="D53" s="211"/>
      <c r="E53" s="211"/>
      <c r="F53" s="211"/>
      <c r="G53" s="211"/>
      <c r="H53" s="212"/>
      <c r="I53" s="46" t="s">
        <v>61</v>
      </c>
      <c r="J53" s="36"/>
      <c r="K53" s="36"/>
      <c r="L53" s="58">
        <f t="shared" si="0"/>
        <v>0</v>
      </c>
      <c r="M53" s="58">
        <f aca="true" t="shared" si="3" ref="M53:Q56">M13+M28</f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98">
        <f t="shared" si="3"/>
        <v>0</v>
      </c>
    </row>
    <row r="54" spans="1:17" ht="12.75">
      <c r="A54" s="210"/>
      <c r="B54" s="211"/>
      <c r="C54" s="211"/>
      <c r="D54" s="211"/>
      <c r="E54" s="211"/>
      <c r="F54" s="211"/>
      <c r="G54" s="211"/>
      <c r="H54" s="212"/>
      <c r="I54" s="46" t="s">
        <v>62</v>
      </c>
      <c r="J54" s="36"/>
      <c r="K54" s="36"/>
      <c r="L54" s="58">
        <f t="shared" si="0"/>
        <v>75.6</v>
      </c>
      <c r="M54" s="58">
        <f t="shared" si="3"/>
        <v>13.7</v>
      </c>
      <c r="N54" s="58">
        <f t="shared" si="3"/>
        <v>14.5</v>
      </c>
      <c r="O54" s="58">
        <f t="shared" si="3"/>
        <v>15.2</v>
      </c>
      <c r="P54" s="58">
        <f t="shared" si="3"/>
        <v>16</v>
      </c>
      <c r="Q54" s="98">
        <f t="shared" si="3"/>
        <v>16.2</v>
      </c>
    </row>
    <row r="55" spans="1:17" ht="22.5">
      <c r="A55" s="210"/>
      <c r="B55" s="211"/>
      <c r="C55" s="211"/>
      <c r="D55" s="211"/>
      <c r="E55" s="211"/>
      <c r="F55" s="211"/>
      <c r="G55" s="211"/>
      <c r="H55" s="212"/>
      <c r="I55" s="46" t="s">
        <v>63</v>
      </c>
      <c r="J55" s="36"/>
      <c r="K55" s="36"/>
      <c r="L55" s="58">
        <f t="shared" si="0"/>
        <v>461.90000000000003</v>
      </c>
      <c r="M55" s="58">
        <f t="shared" si="3"/>
        <v>83</v>
      </c>
      <c r="N55" s="58">
        <f t="shared" si="3"/>
        <v>87.9</v>
      </c>
      <c r="O55" s="58">
        <f t="shared" si="3"/>
        <v>92.3</v>
      </c>
      <c r="P55" s="58">
        <f t="shared" si="3"/>
        <v>96.9</v>
      </c>
      <c r="Q55" s="98">
        <f t="shared" si="3"/>
        <v>101.8</v>
      </c>
    </row>
    <row r="56" spans="1:17" ht="12.75">
      <c r="A56" s="213"/>
      <c r="B56" s="214"/>
      <c r="C56" s="214"/>
      <c r="D56" s="214"/>
      <c r="E56" s="214"/>
      <c r="F56" s="214"/>
      <c r="G56" s="214"/>
      <c r="H56" s="215"/>
      <c r="I56" s="46" t="s">
        <v>64</v>
      </c>
      <c r="J56" s="36"/>
      <c r="K56" s="36"/>
      <c r="L56" s="58">
        <f t="shared" si="0"/>
        <v>0</v>
      </c>
      <c r="M56" s="58">
        <f t="shared" si="3"/>
        <v>0</v>
      </c>
      <c r="N56" s="58">
        <f t="shared" si="3"/>
        <v>0</v>
      </c>
      <c r="O56" s="58">
        <f t="shared" si="3"/>
        <v>0</v>
      </c>
      <c r="P56" s="58">
        <f t="shared" si="3"/>
        <v>0</v>
      </c>
      <c r="Q56" s="58">
        <f t="shared" si="3"/>
        <v>0</v>
      </c>
    </row>
    <row r="57" spans="12:17" ht="12.75">
      <c r="L57" s="132"/>
      <c r="M57" s="132"/>
      <c r="N57" s="132"/>
      <c r="O57" s="132"/>
      <c r="P57" s="132"/>
      <c r="Q57" s="132"/>
    </row>
  </sheetData>
  <mergeCells count="44"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K1:K5"/>
    <mergeCell ref="L1:L5"/>
    <mergeCell ref="I22:I26"/>
    <mergeCell ref="G8:G9"/>
    <mergeCell ref="H8:H9"/>
    <mergeCell ref="J1:J5"/>
    <mergeCell ref="I6:I11"/>
    <mergeCell ref="J6:J9"/>
    <mergeCell ref="J22:J27"/>
    <mergeCell ref="J17:J19"/>
    <mergeCell ref="M1:Q1"/>
    <mergeCell ref="M2:M5"/>
    <mergeCell ref="N2:N5"/>
    <mergeCell ref="O2:O5"/>
    <mergeCell ref="P2:P5"/>
    <mergeCell ref="Q2:Q5"/>
    <mergeCell ref="A52:H56"/>
    <mergeCell ref="I42:I46"/>
    <mergeCell ref="B22:B23"/>
    <mergeCell ref="A47:J50"/>
    <mergeCell ref="J37:J39"/>
    <mergeCell ref="J42:J44"/>
    <mergeCell ref="A6:A31"/>
    <mergeCell ref="I17:I21"/>
    <mergeCell ref="J32:J36"/>
    <mergeCell ref="I32:I36"/>
    <mergeCell ref="A32:A46"/>
    <mergeCell ref="I37:I39"/>
    <mergeCell ref="F8:F9"/>
    <mergeCell ref="B6:B7"/>
    <mergeCell ref="B8:B9"/>
    <mergeCell ref="C8:C9"/>
    <mergeCell ref="D8:D9"/>
    <mergeCell ref="E8:E9"/>
  </mergeCells>
  <printOptions/>
  <pageMargins left="0.6299212598425197" right="0.1968503937007874" top="1.3779527559055118" bottom="0.35433070866141736" header="0.31496062992125984" footer="0.31496062992125984"/>
  <pageSetup horizontalDpi="600" verticalDpi="600" orientation="landscape" paperSize="9" scale="90" r:id="rId1"/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workbookViewId="0" topLeftCell="A1">
      <selection activeCell="K33" sqref="K33"/>
    </sheetView>
  </sheetViews>
  <sheetFormatPr defaultColWidth="9.00390625" defaultRowHeight="12.75"/>
  <cols>
    <col min="1" max="1" width="14.375" style="0" customWidth="1"/>
    <col min="2" max="2" width="11.125" style="0" customWidth="1"/>
    <col min="3" max="3" width="5.125" style="0" customWidth="1"/>
    <col min="4" max="4" width="4.75390625" style="0" customWidth="1"/>
    <col min="5" max="5" width="5.00390625" style="0" customWidth="1"/>
    <col min="6" max="6" width="5.25390625" style="0" customWidth="1"/>
    <col min="7" max="8" width="5.125" style="0" customWidth="1"/>
    <col min="9" max="9" width="18.75390625" style="0" customWidth="1"/>
    <col min="10" max="10" width="17.25390625" style="0" customWidth="1"/>
    <col min="11" max="11" width="10.875" style="0" customWidth="1"/>
    <col min="13" max="13" width="8.125" style="0" customWidth="1"/>
    <col min="16" max="17" width="8.00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1" customHeight="1">
      <c r="A6" s="194" t="s">
        <v>151</v>
      </c>
      <c r="B6" s="230" t="s">
        <v>99</v>
      </c>
      <c r="C6" s="102"/>
      <c r="D6" s="102">
        <v>969</v>
      </c>
      <c r="E6" s="102">
        <f>D6*1.05</f>
        <v>1017.45</v>
      </c>
      <c r="F6" s="102">
        <f>E6*1.05</f>
        <v>1068.3225</v>
      </c>
      <c r="G6" s="102">
        <f>F6*1.05</f>
        <v>1121.738625</v>
      </c>
      <c r="H6" s="102">
        <f>G6*1.05</f>
        <v>1177.82555625</v>
      </c>
      <c r="I6" s="230" t="s">
        <v>152</v>
      </c>
      <c r="J6" s="230" t="s">
        <v>69</v>
      </c>
      <c r="K6" s="8" t="s">
        <v>9</v>
      </c>
      <c r="L6" s="72">
        <f>M6+N6+O6+P6+Q6</f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</row>
    <row r="7" spans="1:17" ht="22.5">
      <c r="A7" s="194"/>
      <c r="B7" s="231"/>
      <c r="C7" s="13"/>
      <c r="D7" s="13"/>
      <c r="E7" s="13"/>
      <c r="F7" s="13"/>
      <c r="G7" s="13"/>
      <c r="H7" s="13"/>
      <c r="I7" s="231"/>
      <c r="J7" s="231"/>
      <c r="K7" s="8" t="s">
        <v>10</v>
      </c>
      <c r="L7" s="72">
        <f aca="true" t="shared" si="0" ref="L7:L45">M7+N7+O7+P7+Q7</f>
        <v>144672.1995388125</v>
      </c>
      <c r="M7" s="72">
        <f>M13+M14+M15</f>
        <v>25999.5</v>
      </c>
      <c r="N7" s="72">
        <f>N13+N14+N15</f>
        <v>27533.4705</v>
      </c>
      <c r="O7" s="72">
        <f>O13+O14+O15</f>
        <v>28910.144025</v>
      </c>
      <c r="P7" s="72">
        <f>P13+P14+P15</f>
        <v>30355.651226250004</v>
      </c>
      <c r="Q7" s="72">
        <f>Q13+Q14+Q15</f>
        <v>31873.433787562506</v>
      </c>
    </row>
    <row r="8" spans="1:17" ht="22.5">
      <c r="A8" s="194"/>
      <c r="B8" s="8"/>
      <c r="C8" s="13"/>
      <c r="D8" s="13"/>
      <c r="E8" s="13"/>
      <c r="F8" s="13"/>
      <c r="G8" s="13"/>
      <c r="H8" s="13"/>
      <c r="I8" s="231"/>
      <c r="J8" s="231"/>
      <c r="K8" s="8" t="s">
        <v>11</v>
      </c>
      <c r="L8" s="72">
        <f t="shared" si="0"/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 ht="12.75">
      <c r="A9" s="194"/>
      <c r="B9" s="8"/>
      <c r="C9" s="13"/>
      <c r="D9" s="13"/>
      <c r="E9" s="13"/>
      <c r="F9" s="13"/>
      <c r="G9" s="13"/>
      <c r="H9" s="13"/>
      <c r="I9" s="231"/>
      <c r="J9" s="231"/>
      <c r="K9" s="8" t="s">
        <v>12</v>
      </c>
      <c r="L9" s="72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2.75">
      <c r="A10" s="194"/>
      <c r="B10" s="8"/>
      <c r="C10" s="13"/>
      <c r="D10" s="13"/>
      <c r="E10" s="13"/>
      <c r="F10" s="13"/>
      <c r="G10" s="13"/>
      <c r="H10" s="13"/>
      <c r="I10" s="40"/>
      <c r="J10" s="40"/>
      <c r="K10" s="8" t="s">
        <v>160</v>
      </c>
      <c r="L10" s="72">
        <f t="shared" si="0"/>
        <v>144672.1995388125</v>
      </c>
      <c r="M10" s="17">
        <f>M6+M7+M8+M9</f>
        <v>25999.5</v>
      </c>
      <c r="N10" s="17">
        <f>N6+N7+N8+N9</f>
        <v>27533.4705</v>
      </c>
      <c r="O10" s="17">
        <f>O6+O7+O8+O9</f>
        <v>28910.144025</v>
      </c>
      <c r="P10" s="17">
        <f>P6+P7+P8+P9</f>
        <v>30355.651226250004</v>
      </c>
      <c r="Q10" s="17">
        <f>Q6+Q7+Q8+Q9</f>
        <v>31873.433787562506</v>
      </c>
    </row>
    <row r="11" spans="1:17" ht="10.5" customHeight="1">
      <c r="A11" s="194"/>
      <c r="B11" s="36"/>
      <c r="C11" s="36"/>
      <c r="D11" s="36"/>
      <c r="E11" s="36"/>
      <c r="F11" s="36"/>
      <c r="G11" s="36"/>
      <c r="H11" s="36"/>
      <c r="I11" s="46" t="s">
        <v>60</v>
      </c>
      <c r="J11" s="7"/>
      <c r="K11" s="34"/>
      <c r="L11" s="72"/>
      <c r="M11" s="17"/>
      <c r="N11" s="17"/>
      <c r="O11" s="17"/>
      <c r="P11" s="17"/>
      <c r="Q11" s="17"/>
    </row>
    <row r="12" spans="1:17" ht="12.75">
      <c r="A12" s="194"/>
      <c r="B12" s="36"/>
      <c r="C12" s="13"/>
      <c r="D12" s="13"/>
      <c r="E12" s="13"/>
      <c r="F12" s="13"/>
      <c r="G12" s="13"/>
      <c r="H12" s="13"/>
      <c r="I12" s="46" t="s">
        <v>61</v>
      </c>
      <c r="J12" s="7"/>
      <c r="K12" s="34"/>
      <c r="L12" s="72">
        <f t="shared" si="0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2" customHeight="1">
      <c r="A13" s="194"/>
      <c r="B13" s="36"/>
      <c r="C13" s="13"/>
      <c r="D13" s="13"/>
      <c r="E13" s="13"/>
      <c r="F13" s="13"/>
      <c r="G13" s="13"/>
      <c r="H13" s="13"/>
      <c r="I13" s="46" t="s">
        <v>62</v>
      </c>
      <c r="J13" s="7"/>
      <c r="K13" s="34"/>
      <c r="L13" s="72">
        <f t="shared" si="0"/>
        <v>144672.1995388125</v>
      </c>
      <c r="M13" s="17">
        <v>25999.5</v>
      </c>
      <c r="N13" s="17">
        <f>M13*1.059</f>
        <v>27533.4705</v>
      </c>
      <c r="O13" s="17">
        <f>N13*1.05</f>
        <v>28910.144025</v>
      </c>
      <c r="P13" s="17">
        <f>O13*1.05</f>
        <v>30355.651226250004</v>
      </c>
      <c r="Q13" s="17">
        <f>P13*1.05</f>
        <v>31873.433787562506</v>
      </c>
    </row>
    <row r="14" spans="1:17" ht="23.25" customHeight="1">
      <c r="A14" s="194"/>
      <c r="B14" s="3"/>
      <c r="C14" s="13"/>
      <c r="D14" s="13"/>
      <c r="E14" s="13"/>
      <c r="F14" s="13"/>
      <c r="G14" s="13"/>
      <c r="H14" s="13"/>
      <c r="I14" s="46" t="s">
        <v>63</v>
      </c>
      <c r="J14" s="7"/>
      <c r="K14" s="34"/>
      <c r="L14" s="72">
        <f t="shared" si="0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2.75" customHeight="1">
      <c r="A15" s="194"/>
      <c r="B15" s="7"/>
      <c r="C15" s="13"/>
      <c r="D15" s="13"/>
      <c r="E15" s="13"/>
      <c r="F15" s="13"/>
      <c r="G15" s="13"/>
      <c r="H15" s="13"/>
      <c r="I15" s="46" t="s">
        <v>64</v>
      </c>
      <c r="J15" s="7"/>
      <c r="K15" s="7"/>
      <c r="L15" s="72">
        <f t="shared" si="0"/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1:17" ht="21.75" customHeight="1">
      <c r="A16" s="194"/>
      <c r="B16" s="3" t="s">
        <v>104</v>
      </c>
      <c r="C16" s="102"/>
      <c r="D16" s="102">
        <v>7</v>
      </c>
      <c r="E16" s="102">
        <v>7</v>
      </c>
      <c r="F16" s="102">
        <v>7</v>
      </c>
      <c r="G16" s="102">
        <v>7</v>
      </c>
      <c r="H16" s="102">
        <v>7</v>
      </c>
      <c r="I16" s="283" t="s">
        <v>168</v>
      </c>
      <c r="J16" s="230" t="s">
        <v>69</v>
      </c>
      <c r="K16" s="8" t="s">
        <v>9</v>
      </c>
      <c r="L16" s="72">
        <f t="shared" si="0"/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</row>
    <row r="17" spans="1:17" ht="22.5">
      <c r="A17" s="194"/>
      <c r="B17" s="8"/>
      <c r="C17" s="7"/>
      <c r="D17" s="7"/>
      <c r="E17" s="7"/>
      <c r="F17" s="7"/>
      <c r="G17" s="7"/>
      <c r="H17" s="7"/>
      <c r="I17" s="284"/>
      <c r="J17" s="231"/>
      <c r="K17" s="8" t="s">
        <v>10</v>
      </c>
      <c r="L17" s="72">
        <f t="shared" si="0"/>
        <v>32438.2</v>
      </c>
      <c r="M17" s="72">
        <f>M22+M23+M24+M25</f>
        <v>5829.599999999999</v>
      </c>
      <c r="N17" s="72">
        <f>N22+N23+N24+N25</f>
        <v>6173.5</v>
      </c>
      <c r="O17" s="72">
        <f>O22+O23+O24+O25</f>
        <v>6482.2</v>
      </c>
      <c r="P17" s="72">
        <f>P22+P23+P24+P25</f>
        <v>6806.2</v>
      </c>
      <c r="Q17" s="72">
        <f>Q22+Q23+Q24+Q25</f>
        <v>7146.7</v>
      </c>
    </row>
    <row r="18" spans="1:17" ht="22.5">
      <c r="A18" s="194"/>
      <c r="B18" s="8"/>
      <c r="C18" s="7"/>
      <c r="D18" s="7"/>
      <c r="E18" s="7"/>
      <c r="F18" s="7"/>
      <c r="G18" s="7"/>
      <c r="H18" s="7"/>
      <c r="I18" s="284"/>
      <c r="J18" s="231"/>
      <c r="K18" s="8" t="s">
        <v>11</v>
      </c>
      <c r="L18" s="72">
        <f t="shared" si="0"/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</row>
    <row r="19" spans="1:17" ht="12.75">
      <c r="A19" s="194"/>
      <c r="B19" s="8"/>
      <c r="C19" s="7"/>
      <c r="D19" s="7"/>
      <c r="E19" s="7"/>
      <c r="F19" s="7"/>
      <c r="G19" s="7"/>
      <c r="H19" s="7"/>
      <c r="I19" s="285"/>
      <c r="J19" s="232"/>
      <c r="K19" s="8" t="s">
        <v>12</v>
      </c>
      <c r="L19" s="72">
        <f t="shared" si="0"/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ht="12.75">
      <c r="A20" s="194"/>
      <c r="B20" s="8"/>
      <c r="C20" s="7"/>
      <c r="D20" s="7"/>
      <c r="E20" s="7"/>
      <c r="F20" s="7"/>
      <c r="G20" s="7"/>
      <c r="H20" s="7"/>
      <c r="I20" s="149"/>
      <c r="J20" s="41"/>
      <c r="K20" s="8" t="s">
        <v>160</v>
      </c>
      <c r="L20" s="72">
        <f t="shared" si="0"/>
        <v>32438.2</v>
      </c>
      <c r="M20" s="72">
        <f>M16+M17+M18+M19</f>
        <v>5829.599999999999</v>
      </c>
      <c r="N20" s="72">
        <f>N16+N17+N18+N19</f>
        <v>6173.5</v>
      </c>
      <c r="O20" s="72">
        <f>O16+O17+O18+O19</f>
        <v>6482.2</v>
      </c>
      <c r="P20" s="72">
        <f>P16+P17+P18+P19</f>
        <v>6806.2</v>
      </c>
      <c r="Q20" s="72">
        <f>Q16+Q17+Q18+Q19</f>
        <v>7146.7</v>
      </c>
    </row>
    <row r="21" spans="1:17" ht="12.75">
      <c r="A21" s="194"/>
      <c r="B21" s="8"/>
      <c r="C21" s="7"/>
      <c r="D21" s="7"/>
      <c r="E21" s="7"/>
      <c r="F21" s="7"/>
      <c r="G21" s="7"/>
      <c r="H21" s="7"/>
      <c r="I21" s="46" t="s">
        <v>60</v>
      </c>
      <c r="J21" s="8"/>
      <c r="K21" s="8"/>
      <c r="L21" s="72"/>
      <c r="M21" s="72"/>
      <c r="N21" s="72"/>
      <c r="O21" s="72"/>
      <c r="P21" s="72"/>
      <c r="Q21" s="72"/>
    </row>
    <row r="22" spans="1:17" ht="12.75">
      <c r="A22" s="194"/>
      <c r="B22" s="8"/>
      <c r="C22" s="7"/>
      <c r="D22" s="7"/>
      <c r="E22" s="7"/>
      <c r="F22" s="7"/>
      <c r="G22" s="7"/>
      <c r="H22" s="7"/>
      <c r="I22" s="46" t="s">
        <v>61</v>
      </c>
      <c r="J22" s="8"/>
      <c r="K22" s="8"/>
      <c r="L22" s="72">
        <f t="shared" si="0"/>
        <v>32166.100000000002</v>
      </c>
      <c r="M22" s="72">
        <v>5780.7</v>
      </c>
      <c r="N22" s="17">
        <v>6121.7</v>
      </c>
      <c r="O22" s="17">
        <v>6427.8</v>
      </c>
      <c r="P22" s="17">
        <v>6749.2</v>
      </c>
      <c r="Q22" s="17">
        <v>7086.7</v>
      </c>
    </row>
    <row r="23" spans="1:17" ht="12.75">
      <c r="A23" s="194"/>
      <c r="B23" s="8"/>
      <c r="C23" s="7"/>
      <c r="D23" s="7"/>
      <c r="E23" s="7"/>
      <c r="F23" s="7"/>
      <c r="G23" s="7"/>
      <c r="H23" s="7"/>
      <c r="I23" s="46" t="s">
        <v>62</v>
      </c>
      <c r="J23" s="8"/>
      <c r="K23" s="8"/>
      <c r="L23" s="72">
        <f t="shared" si="0"/>
        <v>272.1</v>
      </c>
      <c r="M23" s="72">
        <v>48.9</v>
      </c>
      <c r="N23" s="17">
        <v>51.8</v>
      </c>
      <c r="O23" s="17">
        <v>54.4</v>
      </c>
      <c r="P23" s="17">
        <v>57</v>
      </c>
      <c r="Q23" s="17">
        <v>60</v>
      </c>
    </row>
    <row r="24" spans="1:17" ht="22.5">
      <c r="A24" s="194"/>
      <c r="B24" s="8"/>
      <c r="C24" s="7"/>
      <c r="D24" s="7"/>
      <c r="E24" s="7"/>
      <c r="F24" s="7"/>
      <c r="G24" s="7"/>
      <c r="H24" s="7"/>
      <c r="I24" s="46" t="s">
        <v>63</v>
      </c>
      <c r="J24" s="8"/>
      <c r="K24" s="8"/>
      <c r="L24" s="72">
        <f t="shared" si="0"/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</row>
    <row r="25" spans="1:17" ht="14.25" customHeight="1">
      <c r="A25" s="194"/>
      <c r="B25" s="8"/>
      <c r="C25" s="7"/>
      <c r="D25" s="7"/>
      <c r="E25" s="7"/>
      <c r="F25" s="7"/>
      <c r="G25" s="7"/>
      <c r="H25" s="7"/>
      <c r="I25" s="46" t="s">
        <v>64</v>
      </c>
      <c r="J25" s="8"/>
      <c r="L25" s="72">
        <f t="shared" si="0"/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22.5" customHeight="1">
      <c r="A26" s="194"/>
      <c r="B26" s="230" t="s">
        <v>101</v>
      </c>
      <c r="C26" s="109"/>
      <c r="D26" s="109">
        <v>27</v>
      </c>
      <c r="E26" s="109">
        <v>29</v>
      </c>
      <c r="F26" s="109">
        <v>31</v>
      </c>
      <c r="G26" s="109">
        <v>33</v>
      </c>
      <c r="H26" s="109">
        <v>35</v>
      </c>
      <c r="I26" s="251" t="s">
        <v>100</v>
      </c>
      <c r="J26" s="193" t="s">
        <v>69</v>
      </c>
      <c r="K26" s="8" t="s">
        <v>9</v>
      </c>
      <c r="L26" s="72">
        <f t="shared" si="0"/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</row>
    <row r="27" spans="1:17" ht="22.5">
      <c r="A27" s="194"/>
      <c r="B27" s="232"/>
      <c r="C27" s="7"/>
      <c r="D27" s="7"/>
      <c r="E27" s="7"/>
      <c r="F27" s="7"/>
      <c r="G27" s="7"/>
      <c r="H27" s="7"/>
      <c r="I27" s="251"/>
      <c r="J27" s="193"/>
      <c r="K27" s="8" t="s">
        <v>10</v>
      </c>
      <c r="L27" s="72">
        <f t="shared" si="0"/>
        <v>1097.2</v>
      </c>
      <c r="M27" s="72">
        <f>M33</f>
        <v>197.2</v>
      </c>
      <c r="N27" s="72">
        <f>N33</f>
        <v>208.8</v>
      </c>
      <c r="O27" s="72">
        <f>O33</f>
        <v>219.3</v>
      </c>
      <c r="P27" s="72">
        <f>P33</f>
        <v>230.2</v>
      </c>
      <c r="Q27" s="72">
        <f>Q33</f>
        <v>241.7</v>
      </c>
    </row>
    <row r="28" spans="1:17" ht="22.5">
      <c r="A28" s="194"/>
      <c r="B28" s="7"/>
      <c r="C28" s="7"/>
      <c r="D28" s="7"/>
      <c r="E28" s="7"/>
      <c r="F28" s="7"/>
      <c r="G28" s="7"/>
      <c r="H28" s="7"/>
      <c r="I28" s="251"/>
      <c r="J28" s="193"/>
      <c r="K28" s="8" t="s">
        <v>11</v>
      </c>
      <c r="L28" s="72">
        <f t="shared" si="0"/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</row>
    <row r="29" spans="1:17" ht="12.75">
      <c r="A29" s="194"/>
      <c r="B29" s="7"/>
      <c r="C29" s="7"/>
      <c r="D29" s="7"/>
      <c r="E29" s="7"/>
      <c r="F29" s="7"/>
      <c r="G29" s="7"/>
      <c r="H29" s="7"/>
      <c r="I29" s="251"/>
      <c r="J29" s="193"/>
      <c r="K29" s="8" t="s">
        <v>12</v>
      </c>
      <c r="L29" s="72">
        <f t="shared" si="0"/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spans="1:17" ht="12.75">
      <c r="A30" s="194"/>
      <c r="B30" s="7"/>
      <c r="C30" s="7"/>
      <c r="D30" s="7"/>
      <c r="E30" s="7"/>
      <c r="F30" s="7"/>
      <c r="G30" s="7"/>
      <c r="H30" s="7"/>
      <c r="I30" s="251"/>
      <c r="J30" s="193"/>
      <c r="K30" s="8" t="s">
        <v>160</v>
      </c>
      <c r="L30" s="72">
        <f t="shared" si="0"/>
        <v>1097.2</v>
      </c>
      <c r="M30" s="72">
        <f>M26+M27+M28+M29</f>
        <v>197.2</v>
      </c>
      <c r="N30" s="72">
        <f>N26+N27+N28+N29</f>
        <v>208.8</v>
      </c>
      <c r="O30" s="72">
        <f>O26+O27+O28+O29</f>
        <v>219.3</v>
      </c>
      <c r="P30" s="72">
        <f>P26+P27+P28+P29</f>
        <v>230.2</v>
      </c>
      <c r="Q30" s="72">
        <f>Q26+Q27+Q28+Q29</f>
        <v>241.7</v>
      </c>
    </row>
    <row r="31" spans="1:17" ht="12.75">
      <c r="A31" s="160"/>
      <c r="B31" s="7"/>
      <c r="C31" s="7"/>
      <c r="D31" s="7"/>
      <c r="E31" s="7"/>
      <c r="F31" s="7"/>
      <c r="G31" s="7"/>
      <c r="H31" s="7"/>
      <c r="I31" s="46" t="s">
        <v>60</v>
      </c>
      <c r="J31" s="3"/>
      <c r="K31" s="8"/>
      <c r="L31" s="72"/>
      <c r="M31" s="72"/>
      <c r="N31" s="72"/>
      <c r="O31" s="72"/>
      <c r="P31" s="72"/>
      <c r="Q31" s="72"/>
    </row>
    <row r="32" spans="1:17" ht="12.75">
      <c r="A32" s="160"/>
      <c r="B32" s="7"/>
      <c r="C32" s="7"/>
      <c r="D32" s="7"/>
      <c r="E32" s="7"/>
      <c r="F32" s="7"/>
      <c r="G32" s="7"/>
      <c r="H32" s="7"/>
      <c r="I32" s="46" t="s">
        <v>61</v>
      </c>
      <c r="J32" s="3"/>
      <c r="K32" s="8"/>
      <c r="L32" s="72">
        <f t="shared" si="0"/>
        <v>0</v>
      </c>
      <c r="M32" s="72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13.5" customHeight="1">
      <c r="A33" s="160"/>
      <c r="B33" s="7"/>
      <c r="C33" s="7"/>
      <c r="D33" s="7"/>
      <c r="E33" s="7"/>
      <c r="F33" s="7"/>
      <c r="G33" s="7"/>
      <c r="H33" s="7"/>
      <c r="I33" s="46" t="s">
        <v>62</v>
      </c>
      <c r="J33" s="3"/>
      <c r="K33" s="8"/>
      <c r="L33" s="72">
        <f t="shared" si="0"/>
        <v>1097.2</v>
      </c>
      <c r="M33" s="72">
        <v>197.2</v>
      </c>
      <c r="N33" s="72">
        <v>208.8</v>
      </c>
      <c r="O33" s="72">
        <v>219.3</v>
      </c>
      <c r="P33" s="72">
        <v>230.2</v>
      </c>
      <c r="Q33" s="72">
        <v>241.7</v>
      </c>
    </row>
    <row r="34" spans="1:17" ht="21.75" customHeight="1">
      <c r="A34" s="160"/>
      <c r="B34" s="7"/>
      <c r="C34" s="7"/>
      <c r="D34" s="7"/>
      <c r="E34" s="7"/>
      <c r="F34" s="7"/>
      <c r="G34" s="7"/>
      <c r="H34" s="7"/>
      <c r="I34" s="46" t="s">
        <v>63</v>
      </c>
      <c r="J34" s="3"/>
      <c r="K34" s="8"/>
      <c r="L34" s="72">
        <f t="shared" si="0"/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  <row r="35" spans="1:17" ht="12" customHeight="1">
      <c r="A35" s="161"/>
      <c r="B35" s="7"/>
      <c r="C35" s="7"/>
      <c r="D35" s="7"/>
      <c r="E35" s="7"/>
      <c r="F35" s="7"/>
      <c r="G35" s="7"/>
      <c r="H35" s="7"/>
      <c r="I35" s="46" t="s">
        <v>64</v>
      </c>
      <c r="J35" s="8"/>
      <c r="K35" s="36"/>
      <c r="L35" s="72">
        <f t="shared" si="0"/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</row>
    <row r="36" spans="1:17" ht="22.5">
      <c r="A36" s="216" t="s">
        <v>73</v>
      </c>
      <c r="B36" s="217"/>
      <c r="C36" s="217"/>
      <c r="D36" s="217"/>
      <c r="E36" s="217"/>
      <c r="F36" s="217"/>
      <c r="G36" s="217"/>
      <c r="H36" s="217"/>
      <c r="I36" s="217"/>
      <c r="J36" s="218"/>
      <c r="K36" s="8" t="s">
        <v>9</v>
      </c>
      <c r="L36" s="72">
        <f t="shared" si="0"/>
        <v>0</v>
      </c>
      <c r="M36" s="72">
        <f aca="true" t="shared" si="1" ref="M36:Q39">M6+M16+M26</f>
        <v>0</v>
      </c>
      <c r="N36" s="72">
        <f t="shared" si="1"/>
        <v>0</v>
      </c>
      <c r="O36" s="72">
        <f t="shared" si="1"/>
        <v>0</v>
      </c>
      <c r="P36" s="72">
        <f t="shared" si="1"/>
        <v>0</v>
      </c>
      <c r="Q36" s="72">
        <f t="shared" si="1"/>
        <v>0</v>
      </c>
    </row>
    <row r="37" spans="1:17" ht="22.5">
      <c r="A37" s="219"/>
      <c r="B37" s="220"/>
      <c r="C37" s="220"/>
      <c r="D37" s="220"/>
      <c r="E37" s="220"/>
      <c r="F37" s="220"/>
      <c r="G37" s="220"/>
      <c r="H37" s="220"/>
      <c r="I37" s="220"/>
      <c r="J37" s="221"/>
      <c r="K37" s="8" t="s">
        <v>10</v>
      </c>
      <c r="L37" s="72">
        <f t="shared" si="0"/>
        <v>178207.5995388125</v>
      </c>
      <c r="M37" s="72">
        <f t="shared" si="1"/>
        <v>32026.3</v>
      </c>
      <c r="N37" s="72">
        <f t="shared" si="1"/>
        <v>33915.7705</v>
      </c>
      <c r="O37" s="72">
        <f t="shared" si="1"/>
        <v>35611.644025</v>
      </c>
      <c r="P37" s="72">
        <f t="shared" si="1"/>
        <v>37392.05122625</v>
      </c>
      <c r="Q37" s="72">
        <f t="shared" si="1"/>
        <v>39261.8337875625</v>
      </c>
    </row>
    <row r="38" spans="1:17" ht="22.5">
      <c r="A38" s="219"/>
      <c r="B38" s="220"/>
      <c r="C38" s="220"/>
      <c r="D38" s="220"/>
      <c r="E38" s="220"/>
      <c r="F38" s="220"/>
      <c r="G38" s="220"/>
      <c r="H38" s="220"/>
      <c r="I38" s="220"/>
      <c r="J38" s="221"/>
      <c r="K38" s="8" t="s">
        <v>11</v>
      </c>
      <c r="L38" s="72">
        <f t="shared" si="0"/>
        <v>0</v>
      </c>
      <c r="M38" s="72">
        <f t="shared" si="1"/>
        <v>0</v>
      </c>
      <c r="N38" s="72">
        <f t="shared" si="1"/>
        <v>0</v>
      </c>
      <c r="O38" s="72">
        <f t="shared" si="1"/>
        <v>0</v>
      </c>
      <c r="P38" s="72">
        <f t="shared" si="1"/>
        <v>0</v>
      </c>
      <c r="Q38" s="72">
        <f t="shared" si="1"/>
        <v>0</v>
      </c>
    </row>
    <row r="39" spans="1:17" ht="12.75">
      <c r="A39" s="222"/>
      <c r="B39" s="223"/>
      <c r="C39" s="223"/>
      <c r="D39" s="223"/>
      <c r="E39" s="223"/>
      <c r="F39" s="223"/>
      <c r="G39" s="223"/>
      <c r="H39" s="223"/>
      <c r="I39" s="223"/>
      <c r="J39" s="224"/>
      <c r="K39" s="8" t="s">
        <v>12</v>
      </c>
      <c r="L39" s="72">
        <f t="shared" si="0"/>
        <v>0</v>
      </c>
      <c r="M39" s="72">
        <f t="shared" si="1"/>
        <v>0</v>
      </c>
      <c r="N39" s="72">
        <f t="shared" si="1"/>
        <v>0</v>
      </c>
      <c r="O39" s="72">
        <f t="shared" si="1"/>
        <v>0</v>
      </c>
      <c r="P39" s="72">
        <f t="shared" si="1"/>
        <v>0</v>
      </c>
      <c r="Q39" s="72">
        <f t="shared" si="1"/>
        <v>0</v>
      </c>
    </row>
    <row r="40" spans="1:17" ht="12.75">
      <c r="A40" s="139"/>
      <c r="B40" s="140"/>
      <c r="C40" s="140"/>
      <c r="D40" s="140"/>
      <c r="E40" s="140"/>
      <c r="F40" s="140"/>
      <c r="G40" s="140"/>
      <c r="H40" s="140"/>
      <c r="I40" s="137"/>
      <c r="J40" s="138"/>
      <c r="K40" s="8" t="s">
        <v>160</v>
      </c>
      <c r="L40" s="72">
        <f t="shared" si="0"/>
        <v>178207.5995388125</v>
      </c>
      <c r="M40" s="72">
        <f>M36+M37+M38+M39</f>
        <v>32026.3</v>
      </c>
      <c r="N40" s="72">
        <f>N36+N37+N38+N39</f>
        <v>33915.7705</v>
      </c>
      <c r="O40" s="72">
        <f>O36+O37+O38+O39</f>
        <v>35611.644025</v>
      </c>
      <c r="P40" s="72">
        <f>P36+P37+P38+P39</f>
        <v>37392.05122625</v>
      </c>
      <c r="Q40" s="72">
        <f>Q36+Q37+Q38+Q39</f>
        <v>39261.8337875625</v>
      </c>
    </row>
    <row r="41" spans="1:17" ht="12.75">
      <c r="A41" s="274"/>
      <c r="B41" s="275"/>
      <c r="C41" s="275"/>
      <c r="D41" s="275"/>
      <c r="E41" s="275"/>
      <c r="F41" s="275"/>
      <c r="G41" s="275"/>
      <c r="H41" s="276"/>
      <c r="I41" s="46" t="s">
        <v>60</v>
      </c>
      <c r="J41" s="13"/>
      <c r="K41" s="13"/>
      <c r="L41" s="72"/>
      <c r="M41" s="13"/>
      <c r="N41" s="13"/>
      <c r="O41" s="13"/>
      <c r="P41" s="13"/>
      <c r="Q41" s="13"/>
    </row>
    <row r="42" spans="1:17" ht="12.75">
      <c r="A42" s="277"/>
      <c r="B42" s="278"/>
      <c r="C42" s="278"/>
      <c r="D42" s="278"/>
      <c r="E42" s="278"/>
      <c r="F42" s="278"/>
      <c r="G42" s="278"/>
      <c r="H42" s="279"/>
      <c r="I42" s="46" t="s">
        <v>61</v>
      </c>
      <c r="J42" s="13"/>
      <c r="K42" s="13"/>
      <c r="L42" s="72">
        <f t="shared" si="0"/>
        <v>32166.100000000002</v>
      </c>
      <c r="M42" s="11">
        <f aca="true" t="shared" si="2" ref="M42:Q45">M12+M22+M32</f>
        <v>5780.7</v>
      </c>
      <c r="N42" s="11">
        <f t="shared" si="2"/>
        <v>6121.7</v>
      </c>
      <c r="O42" s="11">
        <f t="shared" si="2"/>
        <v>6427.8</v>
      </c>
      <c r="P42" s="11">
        <f t="shared" si="2"/>
        <v>6749.2</v>
      </c>
      <c r="Q42" s="11">
        <f t="shared" si="2"/>
        <v>7086.7</v>
      </c>
    </row>
    <row r="43" spans="1:17" ht="12.75">
      <c r="A43" s="277"/>
      <c r="B43" s="278"/>
      <c r="C43" s="278"/>
      <c r="D43" s="278"/>
      <c r="E43" s="278"/>
      <c r="F43" s="278"/>
      <c r="G43" s="278"/>
      <c r="H43" s="279"/>
      <c r="I43" s="46" t="s">
        <v>62</v>
      </c>
      <c r="J43" s="13"/>
      <c r="K43" s="13"/>
      <c r="L43" s="72">
        <f t="shared" si="0"/>
        <v>146041.49953881252</v>
      </c>
      <c r="M43" s="11">
        <f t="shared" si="2"/>
        <v>26245.600000000002</v>
      </c>
      <c r="N43" s="11">
        <f t="shared" si="2"/>
        <v>27794.070499999998</v>
      </c>
      <c r="O43" s="11">
        <f t="shared" si="2"/>
        <v>29183.844025000002</v>
      </c>
      <c r="P43" s="11">
        <f t="shared" si="2"/>
        <v>30642.851226250004</v>
      </c>
      <c r="Q43" s="11">
        <f t="shared" si="2"/>
        <v>32175.133787562507</v>
      </c>
    </row>
    <row r="44" spans="1:17" ht="22.5">
      <c r="A44" s="277"/>
      <c r="B44" s="278"/>
      <c r="C44" s="278"/>
      <c r="D44" s="278"/>
      <c r="E44" s="278"/>
      <c r="F44" s="278"/>
      <c r="G44" s="278"/>
      <c r="H44" s="279"/>
      <c r="I44" s="46" t="s">
        <v>63</v>
      </c>
      <c r="J44" s="13"/>
      <c r="K44" s="13"/>
      <c r="L44" s="72">
        <f t="shared" si="0"/>
        <v>0</v>
      </c>
      <c r="M44" s="72">
        <f t="shared" si="2"/>
        <v>0</v>
      </c>
      <c r="N44" s="72">
        <f t="shared" si="2"/>
        <v>0</v>
      </c>
      <c r="O44" s="72">
        <f t="shared" si="2"/>
        <v>0</v>
      </c>
      <c r="P44" s="72">
        <f t="shared" si="2"/>
        <v>0</v>
      </c>
      <c r="Q44" s="72">
        <f t="shared" si="2"/>
        <v>0</v>
      </c>
    </row>
    <row r="45" spans="1:17" ht="11.25" customHeight="1">
      <c r="A45" s="280"/>
      <c r="B45" s="281"/>
      <c r="C45" s="281"/>
      <c r="D45" s="281"/>
      <c r="E45" s="281"/>
      <c r="F45" s="281"/>
      <c r="G45" s="281"/>
      <c r="H45" s="282"/>
      <c r="I45" s="46" t="s">
        <v>64</v>
      </c>
      <c r="J45" s="13"/>
      <c r="K45" s="13"/>
      <c r="L45" s="72">
        <f t="shared" si="0"/>
        <v>0</v>
      </c>
      <c r="M45" s="72">
        <f t="shared" si="2"/>
        <v>0</v>
      </c>
      <c r="N45" s="72">
        <f t="shared" si="2"/>
        <v>0</v>
      </c>
      <c r="O45" s="72">
        <f t="shared" si="2"/>
        <v>0</v>
      </c>
      <c r="P45" s="72">
        <f t="shared" si="2"/>
        <v>0</v>
      </c>
      <c r="Q45" s="72">
        <f t="shared" si="2"/>
        <v>0</v>
      </c>
    </row>
  </sheetData>
  <mergeCells count="30">
    <mergeCell ref="M1:Q1"/>
    <mergeCell ref="M2:M5"/>
    <mergeCell ref="N2:N5"/>
    <mergeCell ref="O2:O5"/>
    <mergeCell ref="P2:P5"/>
    <mergeCell ref="Q2:Q5"/>
    <mergeCell ref="A1:A5"/>
    <mergeCell ref="B1:B5"/>
    <mergeCell ref="I26:I30"/>
    <mergeCell ref="F2:F5"/>
    <mergeCell ref="B6:B7"/>
    <mergeCell ref="L1:L5"/>
    <mergeCell ref="G2:G5"/>
    <mergeCell ref="H2:H5"/>
    <mergeCell ref="J1:J5"/>
    <mergeCell ref="K1:K5"/>
    <mergeCell ref="C1:H1"/>
    <mergeCell ref="I1:I5"/>
    <mergeCell ref="C2:C5"/>
    <mergeCell ref="D2:D5"/>
    <mergeCell ref="E2:E5"/>
    <mergeCell ref="A41:H45"/>
    <mergeCell ref="J26:J30"/>
    <mergeCell ref="B26:B27"/>
    <mergeCell ref="I6:I9"/>
    <mergeCell ref="J6:J9"/>
    <mergeCell ref="I16:I19"/>
    <mergeCell ref="J16:J19"/>
    <mergeCell ref="A36:J39"/>
    <mergeCell ref="A6:A30"/>
  </mergeCells>
  <printOptions/>
  <pageMargins left="0.5118110236220472" right="0.35433070866141736" top="1.3779527559055118" bottom="0.3937007874015748" header="0.7086614173228347" footer="0.3937007874015748"/>
  <pageSetup horizontalDpi="600" verticalDpi="600" orientation="landscape" paperSize="9" scale="90" r:id="rId1"/>
  <rowBreaks count="1" manualBreakCount="1">
    <brk id="3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workbookViewId="0" topLeftCell="A1">
      <selection activeCell="I16" sqref="I16:I19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5.25390625" style="0" customWidth="1"/>
    <col min="4" max="4" width="3.875" style="0" customWidth="1"/>
    <col min="5" max="5" width="3.625" style="0" customWidth="1"/>
    <col min="6" max="6" width="3.875" style="0" customWidth="1"/>
    <col min="7" max="8" width="3.625" style="0" customWidth="1"/>
    <col min="9" max="9" width="27.25390625" style="0" customWidth="1"/>
    <col min="10" max="10" width="18.00390625" style="0" customWidth="1"/>
    <col min="11" max="11" width="11.375" style="0" customWidth="1"/>
    <col min="13" max="13" width="8.00390625" style="0" customWidth="1"/>
    <col min="14" max="15" width="7.625" style="0" customWidth="1"/>
    <col min="16" max="16" width="6.375" style="0" customWidth="1"/>
    <col min="17" max="17" width="5.25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2.5" customHeight="1">
      <c r="A6" s="225" t="s">
        <v>117</v>
      </c>
      <c r="B6" s="8"/>
      <c r="C6" s="97"/>
      <c r="D6" s="97"/>
      <c r="E6" s="38"/>
      <c r="F6" s="38"/>
      <c r="G6" s="38"/>
      <c r="H6" s="38"/>
      <c r="I6" s="230" t="s">
        <v>118</v>
      </c>
      <c r="J6" s="230" t="s">
        <v>155</v>
      </c>
      <c r="K6" s="8" t="s">
        <v>9</v>
      </c>
      <c r="L6" s="72">
        <f aca="true" t="shared" si="0" ref="L6:L15">M6+N6+O6+P6+Q6</f>
        <v>12963</v>
      </c>
      <c r="M6" s="17">
        <v>11200</v>
      </c>
      <c r="N6" s="17">
        <v>1763</v>
      </c>
      <c r="O6" s="17">
        <v>0</v>
      </c>
      <c r="P6" s="17">
        <v>0</v>
      </c>
      <c r="Q6" s="17">
        <v>0</v>
      </c>
    </row>
    <row r="7" spans="1:17" ht="22.5">
      <c r="A7" s="226"/>
      <c r="B7" s="8"/>
      <c r="C7" s="7"/>
      <c r="D7" s="7"/>
      <c r="E7" s="7"/>
      <c r="F7" s="7"/>
      <c r="G7" s="7"/>
      <c r="H7" s="7"/>
      <c r="I7" s="231"/>
      <c r="J7" s="231"/>
      <c r="K7" s="8" t="s">
        <v>10</v>
      </c>
      <c r="L7" s="72">
        <f t="shared" si="0"/>
        <v>0</v>
      </c>
      <c r="M7" s="72">
        <v>0</v>
      </c>
      <c r="N7" s="17">
        <v>0</v>
      </c>
      <c r="O7" s="72">
        <f>O13+O14+O15</f>
        <v>0</v>
      </c>
      <c r="P7" s="72">
        <f>P13+P14+P15</f>
        <v>0</v>
      </c>
      <c r="Q7" s="72">
        <f>Q13+Q14+Q15</f>
        <v>0</v>
      </c>
    </row>
    <row r="8" spans="1:17" ht="21.75" customHeight="1">
      <c r="A8" s="226"/>
      <c r="B8" s="8"/>
      <c r="C8" s="7"/>
      <c r="D8" s="7"/>
      <c r="E8" s="7"/>
      <c r="F8" s="7"/>
      <c r="G8" s="7"/>
      <c r="H8" s="7"/>
      <c r="I8" s="231"/>
      <c r="J8" s="231"/>
      <c r="K8" s="8" t="s">
        <v>11</v>
      </c>
      <c r="L8" s="72">
        <f t="shared" si="0"/>
        <v>3313</v>
      </c>
      <c r="M8" s="17">
        <v>0</v>
      </c>
      <c r="N8" s="17">
        <v>3313</v>
      </c>
      <c r="O8" s="17">
        <v>0</v>
      </c>
      <c r="P8" s="17">
        <v>0</v>
      </c>
      <c r="Q8" s="17">
        <v>0</v>
      </c>
    </row>
    <row r="9" spans="1:17" ht="12.75" customHeight="1">
      <c r="A9" s="226"/>
      <c r="B9" s="8"/>
      <c r="C9" s="7"/>
      <c r="D9" s="7"/>
      <c r="E9" s="7"/>
      <c r="F9" s="7"/>
      <c r="G9" s="7"/>
      <c r="H9" s="7"/>
      <c r="I9" s="231"/>
      <c r="J9" s="231"/>
      <c r="K9" s="8" t="s">
        <v>12</v>
      </c>
      <c r="L9" s="72">
        <f t="shared" si="0"/>
        <v>11090</v>
      </c>
      <c r="M9" s="17">
        <v>0</v>
      </c>
      <c r="N9" s="17">
        <v>11090</v>
      </c>
      <c r="O9" s="17">
        <v>0</v>
      </c>
      <c r="P9" s="17">
        <v>0</v>
      </c>
      <c r="Q9" s="17">
        <v>0</v>
      </c>
    </row>
    <row r="10" spans="1:17" ht="12.75" customHeight="1">
      <c r="A10" s="226"/>
      <c r="B10" s="8"/>
      <c r="C10" s="7"/>
      <c r="D10" s="7"/>
      <c r="E10" s="7"/>
      <c r="F10" s="7"/>
      <c r="G10" s="7"/>
      <c r="H10" s="7"/>
      <c r="I10" s="40"/>
      <c r="J10" s="40"/>
      <c r="K10" s="8" t="s">
        <v>160</v>
      </c>
      <c r="L10" s="72">
        <f t="shared" si="0"/>
        <v>27366</v>
      </c>
      <c r="M10" s="17">
        <f>M6+M7+M8+M9</f>
        <v>11200</v>
      </c>
      <c r="N10" s="17">
        <f>N6+N7+N8+N9</f>
        <v>16166</v>
      </c>
      <c r="O10" s="17">
        <f>O6+O7+O8+O9</f>
        <v>0</v>
      </c>
      <c r="P10" s="17">
        <f>P6+P7+P8+P9</f>
        <v>0</v>
      </c>
      <c r="Q10" s="17">
        <f>Q6+Q7+Q8+Q9</f>
        <v>0</v>
      </c>
    </row>
    <row r="11" spans="1:17" ht="12" customHeight="1">
      <c r="A11" s="226"/>
      <c r="B11" s="8"/>
      <c r="C11" s="38"/>
      <c r="D11" s="38"/>
      <c r="E11" s="38"/>
      <c r="F11" s="38"/>
      <c r="G11" s="38"/>
      <c r="H11" s="38"/>
      <c r="I11" s="46" t="s">
        <v>60</v>
      </c>
      <c r="J11" s="7"/>
      <c r="K11" s="34"/>
      <c r="L11" s="72"/>
      <c r="M11" s="17"/>
      <c r="N11" s="17"/>
      <c r="O11" s="17"/>
      <c r="P11" s="17"/>
      <c r="Q11" s="17"/>
    </row>
    <row r="12" spans="1:17" ht="12" customHeight="1">
      <c r="A12" s="226"/>
      <c r="B12" s="8"/>
      <c r="C12" s="7"/>
      <c r="D12" s="7"/>
      <c r="E12" s="7"/>
      <c r="F12" s="7"/>
      <c r="G12" s="7"/>
      <c r="H12" s="7"/>
      <c r="I12" s="46" t="s">
        <v>61</v>
      </c>
      <c r="J12" s="7"/>
      <c r="K12" s="34"/>
      <c r="L12" s="72">
        <f t="shared" si="0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2" customHeight="1">
      <c r="A13" s="226"/>
      <c r="B13" s="8"/>
      <c r="C13" s="7"/>
      <c r="D13" s="7"/>
      <c r="E13" s="7"/>
      <c r="F13" s="7"/>
      <c r="G13" s="7"/>
      <c r="H13" s="7"/>
      <c r="I13" s="46" t="s">
        <v>62</v>
      </c>
      <c r="J13" s="7"/>
      <c r="K13" s="34"/>
      <c r="L13" s="72">
        <f t="shared" si="0"/>
        <v>27366</v>
      </c>
      <c r="M13" s="17">
        <f>M6+M7+M8+M9</f>
        <v>11200</v>
      </c>
      <c r="N13" s="17">
        <f>N6+N7+N8+N9</f>
        <v>16166</v>
      </c>
      <c r="O13" s="17">
        <v>0</v>
      </c>
      <c r="P13" s="17">
        <v>0</v>
      </c>
      <c r="Q13" s="17">
        <v>0</v>
      </c>
    </row>
    <row r="14" spans="1:17" ht="12.75" customHeight="1">
      <c r="A14" s="226"/>
      <c r="B14" s="41"/>
      <c r="C14" s="7"/>
      <c r="D14" s="7"/>
      <c r="E14" s="7"/>
      <c r="F14" s="7"/>
      <c r="G14" s="7"/>
      <c r="H14" s="7"/>
      <c r="I14" s="46" t="s">
        <v>63</v>
      </c>
      <c r="J14" s="7"/>
      <c r="K14" s="34"/>
      <c r="L14" s="72">
        <f t="shared" si="0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2.75" customHeight="1">
      <c r="A15" s="226"/>
      <c r="B15" s="7"/>
      <c r="C15" s="7"/>
      <c r="D15" s="7"/>
      <c r="E15" s="7"/>
      <c r="F15" s="7"/>
      <c r="G15" s="7"/>
      <c r="H15" s="7"/>
      <c r="I15" s="46" t="s">
        <v>64</v>
      </c>
      <c r="J15" s="7"/>
      <c r="K15" s="7"/>
      <c r="L15" s="72">
        <f t="shared" si="0"/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1:17" ht="22.5">
      <c r="A16" s="226"/>
      <c r="B16" s="8"/>
      <c r="C16" s="38"/>
      <c r="D16" s="38"/>
      <c r="E16" s="38"/>
      <c r="F16" s="38"/>
      <c r="G16" s="38"/>
      <c r="H16" s="38"/>
      <c r="I16" s="230" t="s">
        <v>174</v>
      </c>
      <c r="J16" s="230" t="s">
        <v>145</v>
      </c>
      <c r="K16" s="8" t="s">
        <v>9</v>
      </c>
      <c r="L16" s="72">
        <f>M16+N16+O16+P16+Q16</f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22.5">
      <c r="A17" s="226"/>
      <c r="B17" s="8"/>
      <c r="C17" s="7"/>
      <c r="D17" s="7"/>
      <c r="E17" s="7"/>
      <c r="F17" s="7"/>
      <c r="G17" s="7"/>
      <c r="H17" s="7"/>
      <c r="I17" s="231"/>
      <c r="J17" s="231"/>
      <c r="K17" s="8" t="s">
        <v>10</v>
      </c>
      <c r="L17" s="72">
        <f>M17+N17+O17+P17+Q17</f>
        <v>1000</v>
      </c>
      <c r="M17" s="72">
        <v>408.5</v>
      </c>
      <c r="N17" s="17">
        <v>591.5</v>
      </c>
      <c r="O17" s="72">
        <f>O23+O24+O25</f>
        <v>0</v>
      </c>
      <c r="P17" s="72">
        <f>P23+P24+P25</f>
        <v>0</v>
      </c>
      <c r="Q17" s="72">
        <f>Q23+Q24+Q25</f>
        <v>0</v>
      </c>
    </row>
    <row r="18" spans="1:17" ht="22.5">
      <c r="A18" s="226"/>
      <c r="B18" s="8"/>
      <c r="C18" s="7"/>
      <c r="D18" s="7"/>
      <c r="E18" s="7"/>
      <c r="F18" s="7"/>
      <c r="G18" s="7"/>
      <c r="H18" s="7"/>
      <c r="I18" s="231"/>
      <c r="J18" s="231"/>
      <c r="K18" s="8" t="s">
        <v>11</v>
      </c>
      <c r="L18" s="72">
        <f>M18+N18+O18+P18+Q18</f>
        <v>3506.8</v>
      </c>
      <c r="M18" s="17">
        <v>819.8</v>
      </c>
      <c r="N18" s="17">
        <v>2687</v>
      </c>
      <c r="O18" s="17">
        <v>0</v>
      </c>
      <c r="P18" s="17">
        <v>0</v>
      </c>
      <c r="Q18" s="17">
        <v>0</v>
      </c>
    </row>
    <row r="19" spans="1:17" ht="12.75">
      <c r="A19" s="226"/>
      <c r="B19" s="8"/>
      <c r="C19" s="7"/>
      <c r="D19" s="7"/>
      <c r="E19" s="7"/>
      <c r="F19" s="7"/>
      <c r="G19" s="7"/>
      <c r="H19" s="7"/>
      <c r="I19" s="231"/>
      <c r="J19" s="231"/>
      <c r="K19" s="8" t="s">
        <v>12</v>
      </c>
      <c r="L19" s="72">
        <f>M19+N19+O19+P19+Q19</f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2.75">
      <c r="A20" s="226"/>
      <c r="B20" s="8"/>
      <c r="C20" s="7"/>
      <c r="D20" s="7"/>
      <c r="E20" s="7"/>
      <c r="F20" s="7"/>
      <c r="G20" s="7"/>
      <c r="H20" s="7"/>
      <c r="I20" s="40"/>
      <c r="J20" s="40"/>
      <c r="K20" s="8" t="s">
        <v>160</v>
      </c>
      <c r="L20" s="72">
        <f>M20+N20+O20+P20+Q20</f>
        <v>4506.8</v>
      </c>
      <c r="M20" s="17">
        <f>M16+M17+M18+M19</f>
        <v>1228.3</v>
      </c>
      <c r="N20" s="17">
        <f>N16+N17+N18+N19</f>
        <v>3278.5</v>
      </c>
      <c r="O20" s="17">
        <f>O16+O17+O18+O19</f>
        <v>0</v>
      </c>
      <c r="P20" s="17">
        <f>P16+P17+P18+P19</f>
        <v>0</v>
      </c>
      <c r="Q20" s="17">
        <f>Q16+Q17+Q18+Q19</f>
        <v>0</v>
      </c>
    </row>
    <row r="21" spans="1:17" ht="12.75">
      <c r="A21" s="226"/>
      <c r="B21" s="8"/>
      <c r="C21" s="38"/>
      <c r="D21" s="38"/>
      <c r="E21" s="38"/>
      <c r="F21" s="38"/>
      <c r="G21" s="38"/>
      <c r="H21" s="38"/>
      <c r="I21" s="46" t="s">
        <v>60</v>
      </c>
      <c r="J21" s="7"/>
      <c r="K21" s="34"/>
      <c r="L21" s="72"/>
      <c r="M21" s="17"/>
      <c r="N21" s="17"/>
      <c r="O21" s="17"/>
      <c r="P21" s="17"/>
      <c r="Q21" s="17"/>
    </row>
    <row r="22" spans="1:17" ht="12.75">
      <c r="A22" s="226"/>
      <c r="B22" s="8"/>
      <c r="C22" s="7"/>
      <c r="D22" s="7"/>
      <c r="E22" s="7"/>
      <c r="F22" s="7"/>
      <c r="G22" s="7"/>
      <c r="H22" s="7"/>
      <c r="I22" s="46" t="s">
        <v>61</v>
      </c>
      <c r="J22" s="7"/>
      <c r="K22" s="34"/>
      <c r="L22" s="72">
        <f aca="true" t="shared" si="1" ref="L22:L35">M22+N22+O22+P22+Q22</f>
        <v>4506.8</v>
      </c>
      <c r="M22" s="17">
        <f>M17+M18</f>
        <v>1228.3</v>
      </c>
      <c r="N22" s="17">
        <f>N17+N18</f>
        <v>3278.5</v>
      </c>
      <c r="O22" s="17">
        <v>0</v>
      </c>
      <c r="P22" s="17">
        <v>0</v>
      </c>
      <c r="Q22" s="17">
        <v>0</v>
      </c>
    </row>
    <row r="23" spans="1:17" ht="12.75">
      <c r="A23" s="226"/>
      <c r="B23" s="8"/>
      <c r="C23" s="7"/>
      <c r="D23" s="7"/>
      <c r="E23" s="7"/>
      <c r="F23" s="7"/>
      <c r="G23" s="7"/>
      <c r="H23" s="7"/>
      <c r="I23" s="46" t="s">
        <v>62</v>
      </c>
      <c r="J23" s="7"/>
      <c r="K23" s="34"/>
      <c r="L23" s="72">
        <f t="shared" si="1"/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12" customHeight="1">
      <c r="A24" s="226"/>
      <c r="B24" s="41"/>
      <c r="C24" s="7"/>
      <c r="D24" s="7"/>
      <c r="E24" s="7"/>
      <c r="F24" s="7"/>
      <c r="G24" s="7"/>
      <c r="H24" s="7"/>
      <c r="I24" s="46" t="s">
        <v>63</v>
      </c>
      <c r="J24" s="7"/>
      <c r="K24" s="34"/>
      <c r="L24" s="72">
        <f t="shared" si="1"/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1.25" customHeight="1">
      <c r="A25" s="245"/>
      <c r="B25" s="7"/>
      <c r="C25" s="7"/>
      <c r="D25" s="7"/>
      <c r="E25" s="7"/>
      <c r="F25" s="7"/>
      <c r="G25" s="7"/>
      <c r="H25" s="7"/>
      <c r="I25" s="46" t="s">
        <v>64</v>
      </c>
      <c r="J25" s="7"/>
      <c r="K25" s="7"/>
      <c r="L25" s="72">
        <f t="shared" si="1"/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22.5">
      <c r="A26" s="216" t="s">
        <v>73</v>
      </c>
      <c r="B26" s="217"/>
      <c r="C26" s="217"/>
      <c r="D26" s="217"/>
      <c r="E26" s="217"/>
      <c r="F26" s="217"/>
      <c r="G26" s="217"/>
      <c r="H26" s="217"/>
      <c r="I26" s="217"/>
      <c r="J26" s="218"/>
      <c r="K26" s="8" t="s">
        <v>9</v>
      </c>
      <c r="L26" s="72">
        <f t="shared" si="1"/>
        <v>12963</v>
      </c>
      <c r="M26" s="72">
        <f aca="true" t="shared" si="2" ref="M26:Q29">M6+M16</f>
        <v>11200</v>
      </c>
      <c r="N26" s="72">
        <f t="shared" si="2"/>
        <v>1763</v>
      </c>
      <c r="O26" s="72">
        <f t="shared" si="2"/>
        <v>0</v>
      </c>
      <c r="P26" s="72">
        <f t="shared" si="2"/>
        <v>0</v>
      </c>
      <c r="Q26" s="72">
        <f t="shared" si="2"/>
        <v>0</v>
      </c>
    </row>
    <row r="27" spans="1:17" ht="22.5">
      <c r="A27" s="219"/>
      <c r="B27" s="220"/>
      <c r="C27" s="220"/>
      <c r="D27" s="220"/>
      <c r="E27" s="220"/>
      <c r="F27" s="220"/>
      <c r="G27" s="220"/>
      <c r="H27" s="220"/>
      <c r="I27" s="220"/>
      <c r="J27" s="221"/>
      <c r="K27" s="8" t="s">
        <v>10</v>
      </c>
      <c r="L27" s="72">
        <f t="shared" si="1"/>
        <v>1000</v>
      </c>
      <c r="M27" s="72">
        <f t="shared" si="2"/>
        <v>408.5</v>
      </c>
      <c r="N27" s="72">
        <f t="shared" si="2"/>
        <v>591.5</v>
      </c>
      <c r="O27" s="72">
        <f t="shared" si="2"/>
        <v>0</v>
      </c>
      <c r="P27" s="72">
        <f t="shared" si="2"/>
        <v>0</v>
      </c>
      <c r="Q27" s="72">
        <f t="shared" si="2"/>
        <v>0</v>
      </c>
    </row>
    <row r="28" spans="1:17" ht="22.5">
      <c r="A28" s="219"/>
      <c r="B28" s="220"/>
      <c r="C28" s="220"/>
      <c r="D28" s="220"/>
      <c r="E28" s="220"/>
      <c r="F28" s="220"/>
      <c r="G28" s="220"/>
      <c r="H28" s="220"/>
      <c r="I28" s="220"/>
      <c r="J28" s="221"/>
      <c r="K28" s="8" t="s">
        <v>11</v>
      </c>
      <c r="L28" s="72">
        <f t="shared" si="1"/>
        <v>6819.8</v>
      </c>
      <c r="M28" s="72">
        <f t="shared" si="2"/>
        <v>819.8</v>
      </c>
      <c r="N28" s="72">
        <f t="shared" si="2"/>
        <v>6000</v>
      </c>
      <c r="O28" s="72">
        <f t="shared" si="2"/>
        <v>0</v>
      </c>
      <c r="P28" s="72">
        <f t="shared" si="2"/>
        <v>0</v>
      </c>
      <c r="Q28" s="72">
        <f t="shared" si="2"/>
        <v>0</v>
      </c>
    </row>
    <row r="29" spans="1:17" ht="12.75">
      <c r="A29" s="222"/>
      <c r="B29" s="223"/>
      <c r="C29" s="223"/>
      <c r="D29" s="223"/>
      <c r="E29" s="223"/>
      <c r="F29" s="223"/>
      <c r="G29" s="223"/>
      <c r="H29" s="223"/>
      <c r="I29" s="223"/>
      <c r="J29" s="224"/>
      <c r="K29" s="8" t="s">
        <v>12</v>
      </c>
      <c r="L29" s="72">
        <f t="shared" si="1"/>
        <v>11090</v>
      </c>
      <c r="M29" s="72">
        <f t="shared" si="2"/>
        <v>0</v>
      </c>
      <c r="N29" s="72">
        <f t="shared" si="2"/>
        <v>11090</v>
      </c>
      <c r="O29" s="72">
        <f t="shared" si="2"/>
        <v>0</v>
      </c>
      <c r="P29" s="72">
        <f t="shared" si="2"/>
        <v>0</v>
      </c>
      <c r="Q29" s="72">
        <f t="shared" si="2"/>
        <v>0</v>
      </c>
    </row>
    <row r="30" spans="1:17" ht="12.75">
      <c r="A30" s="139"/>
      <c r="B30" s="140"/>
      <c r="C30" s="140"/>
      <c r="D30" s="140"/>
      <c r="E30" s="140"/>
      <c r="F30" s="140"/>
      <c r="G30" s="140"/>
      <c r="H30" s="140"/>
      <c r="I30" s="137"/>
      <c r="J30" s="138"/>
      <c r="K30" s="8" t="s">
        <v>160</v>
      </c>
      <c r="L30" s="72">
        <f t="shared" si="1"/>
        <v>31872.8</v>
      </c>
      <c r="M30" s="72">
        <f>M26+M27+M28+M29</f>
        <v>12428.3</v>
      </c>
      <c r="N30" s="72">
        <f>N26+N27+N28+N29</f>
        <v>19444.5</v>
      </c>
      <c r="O30" s="72">
        <f>O26+O27+O28+O29</f>
        <v>0</v>
      </c>
      <c r="P30" s="72">
        <f>P26+P27+P28+P29</f>
        <v>0</v>
      </c>
      <c r="Q30" s="72">
        <f>Q26+Q27+Q28+Q29</f>
        <v>0</v>
      </c>
    </row>
    <row r="31" spans="1:17" ht="12.75">
      <c r="A31" s="207"/>
      <c r="B31" s="208"/>
      <c r="C31" s="208"/>
      <c r="D31" s="208"/>
      <c r="E31" s="208"/>
      <c r="F31" s="208"/>
      <c r="G31" s="208"/>
      <c r="H31" s="209"/>
      <c r="I31" s="46" t="s">
        <v>60</v>
      </c>
      <c r="J31" s="36"/>
      <c r="K31" s="36"/>
      <c r="L31" s="72"/>
      <c r="M31" s="70"/>
      <c r="N31" s="70"/>
      <c r="O31" s="70"/>
      <c r="P31" s="70"/>
      <c r="Q31" s="70"/>
    </row>
    <row r="32" spans="1:17" ht="12.75">
      <c r="A32" s="210"/>
      <c r="B32" s="211"/>
      <c r="C32" s="211"/>
      <c r="D32" s="211"/>
      <c r="E32" s="211"/>
      <c r="F32" s="211"/>
      <c r="G32" s="211"/>
      <c r="H32" s="212"/>
      <c r="I32" s="46" t="s">
        <v>61</v>
      </c>
      <c r="J32" s="36"/>
      <c r="K32" s="36"/>
      <c r="L32" s="72">
        <f t="shared" si="1"/>
        <v>4506.8</v>
      </c>
      <c r="M32" s="72">
        <f aca="true" t="shared" si="3" ref="M32:Q35">M12+M22</f>
        <v>1228.3</v>
      </c>
      <c r="N32" s="72">
        <f t="shared" si="3"/>
        <v>3278.5</v>
      </c>
      <c r="O32" s="72">
        <f t="shared" si="3"/>
        <v>0</v>
      </c>
      <c r="P32" s="72">
        <f t="shared" si="3"/>
        <v>0</v>
      </c>
      <c r="Q32" s="72">
        <f t="shared" si="3"/>
        <v>0</v>
      </c>
    </row>
    <row r="33" spans="1:17" ht="12.75">
      <c r="A33" s="210"/>
      <c r="B33" s="211"/>
      <c r="C33" s="211"/>
      <c r="D33" s="211"/>
      <c r="E33" s="211"/>
      <c r="F33" s="211"/>
      <c r="G33" s="211"/>
      <c r="H33" s="212"/>
      <c r="I33" s="46" t="s">
        <v>62</v>
      </c>
      <c r="J33" s="36"/>
      <c r="K33" s="36"/>
      <c r="L33" s="72">
        <f t="shared" si="1"/>
        <v>27366</v>
      </c>
      <c r="M33" s="72">
        <f t="shared" si="3"/>
        <v>11200</v>
      </c>
      <c r="N33" s="72">
        <f t="shared" si="3"/>
        <v>16166</v>
      </c>
      <c r="O33" s="72">
        <f t="shared" si="3"/>
        <v>0</v>
      </c>
      <c r="P33" s="72">
        <f t="shared" si="3"/>
        <v>0</v>
      </c>
      <c r="Q33" s="72">
        <f t="shared" si="3"/>
        <v>0</v>
      </c>
    </row>
    <row r="34" spans="1:17" ht="12" customHeight="1">
      <c r="A34" s="210"/>
      <c r="B34" s="211"/>
      <c r="C34" s="211"/>
      <c r="D34" s="211"/>
      <c r="E34" s="211"/>
      <c r="F34" s="211"/>
      <c r="G34" s="211"/>
      <c r="H34" s="212"/>
      <c r="I34" s="46" t="s">
        <v>63</v>
      </c>
      <c r="J34" s="36"/>
      <c r="K34" s="36"/>
      <c r="L34" s="72">
        <f t="shared" si="1"/>
        <v>0</v>
      </c>
      <c r="M34" s="72">
        <f t="shared" si="3"/>
        <v>0</v>
      </c>
      <c r="N34" s="72">
        <f t="shared" si="3"/>
        <v>0</v>
      </c>
      <c r="O34" s="72">
        <f t="shared" si="3"/>
        <v>0</v>
      </c>
      <c r="P34" s="72">
        <f t="shared" si="3"/>
        <v>0</v>
      </c>
      <c r="Q34" s="72">
        <f t="shared" si="3"/>
        <v>0</v>
      </c>
    </row>
    <row r="35" spans="1:17" ht="11.25" customHeight="1">
      <c r="A35" s="213"/>
      <c r="B35" s="214"/>
      <c r="C35" s="214"/>
      <c r="D35" s="214"/>
      <c r="E35" s="214"/>
      <c r="F35" s="214"/>
      <c r="G35" s="214"/>
      <c r="H35" s="215"/>
      <c r="I35" s="46" t="s">
        <v>64</v>
      </c>
      <c r="J35" s="36"/>
      <c r="K35" s="36"/>
      <c r="L35" s="72">
        <f t="shared" si="1"/>
        <v>0</v>
      </c>
      <c r="M35" s="72">
        <f t="shared" si="3"/>
        <v>0</v>
      </c>
      <c r="N35" s="72">
        <f t="shared" si="3"/>
        <v>0</v>
      </c>
      <c r="O35" s="72">
        <f t="shared" si="3"/>
        <v>0</v>
      </c>
      <c r="P35" s="72">
        <f t="shared" si="3"/>
        <v>0</v>
      </c>
      <c r="Q35" s="72">
        <f t="shared" si="3"/>
        <v>0</v>
      </c>
    </row>
  </sheetData>
  <mergeCells count="26"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J1:J5"/>
    <mergeCell ref="K1:K5"/>
    <mergeCell ref="L1:L5"/>
    <mergeCell ref="M1:Q1"/>
    <mergeCell ref="M2:M5"/>
    <mergeCell ref="N2:N5"/>
    <mergeCell ref="O2:O5"/>
    <mergeCell ref="P2:P5"/>
    <mergeCell ref="Q2:Q5"/>
    <mergeCell ref="A31:H35"/>
    <mergeCell ref="I16:I19"/>
    <mergeCell ref="J16:J19"/>
    <mergeCell ref="A26:J29"/>
    <mergeCell ref="A6:A25"/>
    <mergeCell ref="I6:I9"/>
    <mergeCell ref="J6:J9"/>
  </mergeCells>
  <printOptions/>
  <pageMargins left="0.6299212598425197" right="0.1968503937007874" top="1.3779527559055118" bottom="0.35433070866141736" header="0.31496062992125984" footer="0.2755905511811024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6" sqref="I16:I19"/>
    </sheetView>
  </sheetViews>
  <sheetFormatPr defaultColWidth="9.00390625" defaultRowHeight="12.75"/>
  <cols>
    <col min="1" max="1" width="12.25390625" style="0" customWidth="1"/>
    <col min="2" max="2" width="10.00390625" style="0" customWidth="1"/>
    <col min="3" max="3" width="6.00390625" style="0" customWidth="1"/>
    <col min="4" max="4" width="5.00390625" style="0" customWidth="1"/>
    <col min="5" max="5" width="4.875" style="0" customWidth="1"/>
    <col min="6" max="7" width="4.625" style="0" customWidth="1"/>
    <col min="8" max="8" width="4.25390625" style="0" customWidth="1"/>
    <col min="9" max="9" width="28.00390625" style="0" customWidth="1"/>
    <col min="10" max="10" width="15.875" style="0" customWidth="1"/>
    <col min="11" max="11" width="11.375" style="0" customWidth="1"/>
    <col min="13" max="13" width="8.00390625" style="0" customWidth="1"/>
    <col min="14" max="14" width="8.75390625" style="0" customWidth="1"/>
    <col min="15" max="15" width="8.625" style="0" customWidth="1"/>
    <col min="16" max="16" width="5.875" style="0" customWidth="1"/>
    <col min="17" max="17" width="5.75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2.5" customHeight="1">
      <c r="A6" s="194" t="s">
        <v>119</v>
      </c>
      <c r="B6" s="8"/>
      <c r="C6" s="38"/>
      <c r="D6" s="38"/>
      <c r="E6" s="38"/>
      <c r="F6" s="38"/>
      <c r="G6" s="38"/>
      <c r="H6" s="38"/>
      <c r="I6" s="230" t="s">
        <v>169</v>
      </c>
      <c r="J6" s="230" t="s">
        <v>69</v>
      </c>
      <c r="K6" s="8" t="s">
        <v>9</v>
      </c>
      <c r="L6" s="72">
        <f>M6+N6+O6+P6+Q6</f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</row>
    <row r="7" spans="1:17" ht="22.5">
      <c r="A7" s="194"/>
      <c r="B7" s="8"/>
      <c r="C7" s="7"/>
      <c r="D7" s="7"/>
      <c r="E7" s="7"/>
      <c r="F7" s="7"/>
      <c r="G7" s="7"/>
      <c r="H7" s="7"/>
      <c r="I7" s="231"/>
      <c r="J7" s="231"/>
      <c r="K7" s="8" t="s">
        <v>10</v>
      </c>
      <c r="L7" s="72">
        <f aca="true" t="shared" si="0" ref="L7:L15">M7+N7+O7+P7+Q7</f>
        <v>0</v>
      </c>
      <c r="M7" s="72">
        <f>M13+M14+M15</f>
        <v>0</v>
      </c>
      <c r="N7" s="72">
        <f>N13+N14+N15</f>
        <v>0</v>
      </c>
      <c r="O7" s="72">
        <f>O13+O14+O15</f>
        <v>0</v>
      </c>
      <c r="P7" s="72">
        <f>P13+P14+P15</f>
        <v>0</v>
      </c>
      <c r="Q7" s="72">
        <f>Q13+Q14+Q15</f>
        <v>0</v>
      </c>
    </row>
    <row r="8" spans="1:17" ht="22.5">
      <c r="A8" s="194"/>
      <c r="B8" s="8"/>
      <c r="C8" s="7"/>
      <c r="D8" s="7"/>
      <c r="E8" s="7"/>
      <c r="F8" s="7"/>
      <c r="G8" s="7"/>
      <c r="H8" s="7"/>
      <c r="I8" s="231"/>
      <c r="J8" s="231"/>
      <c r="K8" s="8" t="s">
        <v>11</v>
      </c>
      <c r="L8" s="72">
        <f t="shared" si="0"/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 ht="20.25" customHeight="1">
      <c r="A9" s="194"/>
      <c r="B9" s="8"/>
      <c r="C9" s="7"/>
      <c r="D9" s="7"/>
      <c r="E9" s="7"/>
      <c r="F9" s="7"/>
      <c r="G9" s="7"/>
      <c r="H9" s="7"/>
      <c r="I9" s="231"/>
      <c r="J9" s="231"/>
      <c r="K9" s="8" t="s">
        <v>12</v>
      </c>
      <c r="L9" s="72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5" customHeight="1">
      <c r="A10" s="194"/>
      <c r="B10" s="8"/>
      <c r="C10" s="7"/>
      <c r="D10" s="7"/>
      <c r="E10" s="7"/>
      <c r="F10" s="7"/>
      <c r="G10" s="7"/>
      <c r="H10" s="7"/>
      <c r="I10" s="40"/>
      <c r="J10" s="40"/>
      <c r="K10" s="8" t="s">
        <v>160</v>
      </c>
      <c r="L10" s="72">
        <f t="shared" si="0"/>
        <v>0</v>
      </c>
      <c r="M10" s="17">
        <f>M6+M7+M8+M9</f>
        <v>0</v>
      </c>
      <c r="N10" s="17">
        <f>N6+N7+N8+N9</f>
        <v>0</v>
      </c>
      <c r="O10" s="17">
        <f>O6+O7+O8+O9</f>
        <v>0</v>
      </c>
      <c r="P10" s="17">
        <f>P6+P7+P8+P9</f>
        <v>0</v>
      </c>
      <c r="Q10" s="17">
        <f>Q6+Q7+Q8+Q9</f>
        <v>0</v>
      </c>
    </row>
    <row r="11" spans="1:17" ht="12" customHeight="1">
      <c r="A11" s="194"/>
      <c r="B11" s="8"/>
      <c r="C11" s="38"/>
      <c r="D11" s="38"/>
      <c r="E11" s="38"/>
      <c r="F11" s="38"/>
      <c r="G11" s="38"/>
      <c r="H11" s="38"/>
      <c r="I11" s="46" t="s">
        <v>60</v>
      </c>
      <c r="J11" s="7"/>
      <c r="K11" s="34"/>
      <c r="L11" s="72"/>
      <c r="M11" s="17"/>
      <c r="N11" s="17"/>
      <c r="O11" s="17"/>
      <c r="P11" s="17"/>
      <c r="Q11" s="17"/>
    </row>
    <row r="12" spans="1:17" ht="12" customHeight="1">
      <c r="A12" s="194"/>
      <c r="B12" s="8"/>
      <c r="C12" s="7"/>
      <c r="D12" s="7"/>
      <c r="E12" s="7"/>
      <c r="F12" s="7"/>
      <c r="G12" s="7"/>
      <c r="H12" s="7"/>
      <c r="I12" s="46" t="s">
        <v>61</v>
      </c>
      <c r="J12" s="7"/>
      <c r="K12" s="34"/>
      <c r="L12" s="72">
        <f t="shared" si="0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2" customHeight="1">
      <c r="A13" s="194"/>
      <c r="B13" s="8"/>
      <c r="C13" s="7"/>
      <c r="D13" s="7"/>
      <c r="E13" s="7"/>
      <c r="F13" s="7"/>
      <c r="G13" s="7"/>
      <c r="H13" s="7"/>
      <c r="I13" s="46" t="s">
        <v>62</v>
      </c>
      <c r="J13" s="7"/>
      <c r="K13" s="34"/>
      <c r="L13" s="72">
        <f t="shared" si="0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23.25" customHeight="1">
      <c r="A14" s="194"/>
      <c r="B14" s="3"/>
      <c r="C14" s="7"/>
      <c r="D14" s="7"/>
      <c r="E14" s="7"/>
      <c r="F14" s="7"/>
      <c r="G14" s="7"/>
      <c r="H14" s="7"/>
      <c r="I14" s="46" t="s">
        <v>63</v>
      </c>
      <c r="J14" s="7"/>
      <c r="K14" s="34"/>
      <c r="L14" s="72">
        <f t="shared" si="0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2.75" customHeight="1">
      <c r="A15" s="194"/>
      <c r="B15" s="7"/>
      <c r="C15" s="7"/>
      <c r="D15" s="7"/>
      <c r="E15" s="7"/>
      <c r="F15" s="7"/>
      <c r="G15" s="7"/>
      <c r="H15" s="7"/>
      <c r="I15" s="46" t="s">
        <v>64</v>
      </c>
      <c r="J15" s="7"/>
      <c r="K15" s="7"/>
      <c r="L15" s="72">
        <f t="shared" si="0"/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1:17" ht="22.5">
      <c r="A16" s="194"/>
      <c r="B16" s="8"/>
      <c r="C16" s="38"/>
      <c r="D16" s="38"/>
      <c r="E16" s="38"/>
      <c r="F16" s="38"/>
      <c r="G16" s="38"/>
      <c r="H16" s="38"/>
      <c r="I16" s="230" t="s">
        <v>175</v>
      </c>
      <c r="J16" s="195" t="s">
        <v>147</v>
      </c>
      <c r="K16" s="8" t="s">
        <v>9</v>
      </c>
      <c r="L16" s="72">
        <f>M16+N16+O16+P16+Q16</f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22.5">
      <c r="A17" s="194"/>
      <c r="B17" s="8"/>
      <c r="C17" s="7"/>
      <c r="D17" s="7"/>
      <c r="E17" s="7"/>
      <c r="F17" s="7"/>
      <c r="G17" s="7"/>
      <c r="H17" s="7"/>
      <c r="I17" s="231"/>
      <c r="J17" s="196"/>
      <c r="K17" s="8" t="s">
        <v>10</v>
      </c>
      <c r="L17" s="72">
        <f>M17+N17+O17+P17+Q17</f>
        <v>0</v>
      </c>
      <c r="M17" s="72">
        <f>M23+M24+M25</f>
        <v>0</v>
      </c>
      <c r="N17" s="72">
        <f>N23+N24+N25</f>
        <v>0</v>
      </c>
      <c r="O17" s="72">
        <f>O23+O24+O25</f>
        <v>0</v>
      </c>
      <c r="P17" s="72">
        <f>P23+P24+P25</f>
        <v>0</v>
      </c>
      <c r="Q17" s="72">
        <f>Q23+Q24+Q25</f>
        <v>0</v>
      </c>
    </row>
    <row r="18" spans="1:17" ht="22.5">
      <c r="A18" s="194"/>
      <c r="B18" s="8"/>
      <c r="C18" s="7"/>
      <c r="D18" s="7"/>
      <c r="E18" s="7"/>
      <c r="F18" s="7"/>
      <c r="G18" s="7"/>
      <c r="H18" s="7"/>
      <c r="I18" s="231"/>
      <c r="J18" s="196"/>
      <c r="K18" s="8" t="s">
        <v>11</v>
      </c>
      <c r="L18" s="72">
        <f>M18+N18+O18+P18+Q18</f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2.75">
      <c r="A19" s="194"/>
      <c r="B19" s="8"/>
      <c r="C19" s="7"/>
      <c r="D19" s="7"/>
      <c r="E19" s="7"/>
      <c r="F19" s="7"/>
      <c r="G19" s="7"/>
      <c r="H19" s="7"/>
      <c r="I19" s="231"/>
      <c r="J19" s="197"/>
      <c r="K19" s="8" t="s">
        <v>12</v>
      </c>
      <c r="L19" s="72">
        <f>M19+N19+O19+P19+Q19</f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2.75">
      <c r="A20" s="194"/>
      <c r="B20" s="8"/>
      <c r="C20" s="7"/>
      <c r="D20" s="7"/>
      <c r="E20" s="7"/>
      <c r="F20" s="7"/>
      <c r="G20" s="7"/>
      <c r="H20" s="7"/>
      <c r="I20" s="40"/>
      <c r="J20" s="142"/>
      <c r="K20" s="8" t="s">
        <v>160</v>
      </c>
      <c r="L20" s="72">
        <f>M20+N20+O20+P20+Q20</f>
        <v>0</v>
      </c>
      <c r="M20" s="17">
        <f>M16+M17+M18+M19</f>
        <v>0</v>
      </c>
      <c r="N20" s="17">
        <f>N16+N17+N18+N19</f>
        <v>0</v>
      </c>
      <c r="O20" s="17">
        <f>O16+O17+O18+O19</f>
        <v>0</v>
      </c>
      <c r="P20" s="17">
        <f>P16+P17+P18+P19</f>
        <v>0</v>
      </c>
      <c r="Q20" s="17">
        <f>Q16+Q17+Q18+Q19</f>
        <v>0</v>
      </c>
    </row>
    <row r="21" spans="1:17" ht="12.75">
      <c r="A21" s="194"/>
      <c r="B21" s="8"/>
      <c r="C21" s="38"/>
      <c r="D21" s="38"/>
      <c r="E21" s="38"/>
      <c r="F21" s="38"/>
      <c r="G21" s="38"/>
      <c r="H21" s="38"/>
      <c r="I21" s="46" t="s">
        <v>60</v>
      </c>
      <c r="J21" s="7"/>
      <c r="K21" s="34"/>
      <c r="L21" s="72"/>
      <c r="M21" s="17"/>
      <c r="N21" s="17"/>
      <c r="O21" s="17"/>
      <c r="P21" s="17"/>
      <c r="Q21" s="17"/>
    </row>
    <row r="22" spans="1:17" ht="12.75">
      <c r="A22" s="194"/>
      <c r="B22" s="8"/>
      <c r="C22" s="7"/>
      <c r="D22" s="7"/>
      <c r="E22" s="7"/>
      <c r="F22" s="7"/>
      <c r="G22" s="7"/>
      <c r="H22" s="7"/>
      <c r="I22" s="46" t="s">
        <v>61</v>
      </c>
      <c r="J22" s="7"/>
      <c r="K22" s="34"/>
      <c r="L22" s="72">
        <f aca="true" t="shared" si="1" ref="L22:L30">M22+N22+O22+P22+Q22</f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2.75">
      <c r="A23" s="194"/>
      <c r="B23" s="8"/>
      <c r="C23" s="7"/>
      <c r="D23" s="7"/>
      <c r="E23" s="7"/>
      <c r="F23" s="7"/>
      <c r="G23" s="7"/>
      <c r="H23" s="7"/>
      <c r="I23" s="46" t="s">
        <v>62</v>
      </c>
      <c r="J23" s="7"/>
      <c r="K23" s="34"/>
      <c r="L23" s="72">
        <f t="shared" si="1"/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22.5">
      <c r="A24" s="194"/>
      <c r="B24" s="3"/>
      <c r="C24" s="7"/>
      <c r="D24" s="7"/>
      <c r="E24" s="7"/>
      <c r="F24" s="7"/>
      <c r="G24" s="7"/>
      <c r="H24" s="7"/>
      <c r="I24" s="46" t="s">
        <v>63</v>
      </c>
      <c r="J24" s="7"/>
      <c r="K24" s="34"/>
      <c r="L24" s="72">
        <f t="shared" si="1"/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2.75">
      <c r="A25" s="194"/>
      <c r="B25" s="7"/>
      <c r="C25" s="7"/>
      <c r="D25" s="7"/>
      <c r="E25" s="7"/>
      <c r="F25" s="7"/>
      <c r="G25" s="7"/>
      <c r="H25" s="7"/>
      <c r="I25" s="46" t="s">
        <v>64</v>
      </c>
      <c r="J25" s="7"/>
      <c r="K25" s="7"/>
      <c r="L25" s="72">
        <f t="shared" si="1"/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22.5" customHeight="1">
      <c r="A26" s="194"/>
      <c r="B26" s="8"/>
      <c r="C26" s="38"/>
      <c r="D26" s="38"/>
      <c r="E26" s="38"/>
      <c r="F26" s="38"/>
      <c r="G26" s="38"/>
      <c r="H26" s="38"/>
      <c r="I26" s="193" t="s">
        <v>170</v>
      </c>
      <c r="J26" s="286" t="s">
        <v>146</v>
      </c>
      <c r="K26" s="8" t="s">
        <v>9</v>
      </c>
      <c r="L26" s="72">
        <f t="shared" si="1"/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22.5">
      <c r="A27" s="194"/>
      <c r="B27" s="8"/>
      <c r="C27" s="7"/>
      <c r="D27" s="7"/>
      <c r="E27" s="7"/>
      <c r="F27" s="7"/>
      <c r="G27" s="7"/>
      <c r="H27" s="7"/>
      <c r="I27" s="193"/>
      <c r="J27" s="286"/>
      <c r="K27" s="8" t="s">
        <v>10</v>
      </c>
      <c r="L27" s="72">
        <f t="shared" si="1"/>
        <v>0</v>
      </c>
      <c r="M27" s="72">
        <v>0</v>
      </c>
      <c r="N27" s="72">
        <f>N33+N34+N35</f>
        <v>0</v>
      </c>
      <c r="O27" s="72">
        <f>O33+O34+O35</f>
        <v>0</v>
      </c>
      <c r="P27" s="72">
        <f>P33+P34+P35</f>
        <v>0</v>
      </c>
      <c r="Q27" s="72">
        <f>Q33+Q34+Q35</f>
        <v>0</v>
      </c>
    </row>
    <row r="28" spans="1:17" ht="22.5">
      <c r="A28" s="194"/>
      <c r="B28" s="8"/>
      <c r="C28" s="7"/>
      <c r="D28" s="7"/>
      <c r="E28" s="7"/>
      <c r="F28" s="7"/>
      <c r="G28" s="7"/>
      <c r="H28" s="7"/>
      <c r="I28" s="193"/>
      <c r="J28" s="286"/>
      <c r="K28" s="8" t="s">
        <v>11</v>
      </c>
      <c r="L28" s="72">
        <f t="shared" si="1"/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1:17" ht="12.75">
      <c r="A29" s="194"/>
      <c r="B29" s="8"/>
      <c r="C29" s="7"/>
      <c r="D29" s="7"/>
      <c r="E29" s="7"/>
      <c r="F29" s="7"/>
      <c r="G29" s="7"/>
      <c r="H29" s="7"/>
      <c r="I29" s="193"/>
      <c r="J29" s="286"/>
      <c r="K29" s="8" t="s">
        <v>12</v>
      </c>
      <c r="L29" s="72">
        <f t="shared" si="1"/>
        <v>17600</v>
      </c>
      <c r="M29" s="17">
        <f>M35</f>
        <v>17600</v>
      </c>
      <c r="N29" s="17">
        <v>0</v>
      </c>
      <c r="O29" s="17">
        <v>0</v>
      </c>
      <c r="P29" s="17">
        <v>0</v>
      </c>
      <c r="Q29" s="17">
        <v>0</v>
      </c>
    </row>
    <row r="30" spans="1:17" ht="12.75">
      <c r="A30" s="194"/>
      <c r="B30" s="8"/>
      <c r="C30" s="7"/>
      <c r="D30" s="7"/>
      <c r="E30" s="7"/>
      <c r="F30" s="7"/>
      <c r="G30" s="7"/>
      <c r="H30" s="7"/>
      <c r="I30" s="193"/>
      <c r="J30" s="172"/>
      <c r="K30" s="8" t="s">
        <v>160</v>
      </c>
      <c r="L30" s="72">
        <f t="shared" si="1"/>
        <v>17600</v>
      </c>
      <c r="M30" s="17">
        <f>M26+M27+M28+M29</f>
        <v>17600</v>
      </c>
      <c r="N30" s="17">
        <f>N26+N27+N28+N29</f>
        <v>0</v>
      </c>
      <c r="O30" s="17">
        <f>O26+O27+O28+O29</f>
        <v>0</v>
      </c>
      <c r="P30" s="17">
        <f>P26+P27+P28+P29</f>
        <v>0</v>
      </c>
      <c r="Q30" s="17">
        <f>Q26+Q27+Q28+Q29</f>
        <v>0</v>
      </c>
    </row>
    <row r="31" spans="1:17" ht="12.75">
      <c r="A31" s="160"/>
      <c r="B31" s="8"/>
      <c r="C31" s="38"/>
      <c r="D31" s="38"/>
      <c r="E31" s="38"/>
      <c r="F31" s="38"/>
      <c r="G31" s="38"/>
      <c r="H31" s="38"/>
      <c r="I31" s="46" t="s">
        <v>60</v>
      </c>
      <c r="J31" s="7"/>
      <c r="K31" s="34"/>
      <c r="L31" s="72"/>
      <c r="M31" s="17"/>
      <c r="N31" s="17"/>
      <c r="O31" s="17"/>
      <c r="P31" s="17"/>
      <c r="Q31" s="17"/>
    </row>
    <row r="32" spans="1:17" ht="12.75">
      <c r="A32" s="160"/>
      <c r="B32" s="8"/>
      <c r="C32" s="7"/>
      <c r="D32" s="7"/>
      <c r="E32" s="7"/>
      <c r="F32" s="7"/>
      <c r="G32" s="7"/>
      <c r="H32" s="7"/>
      <c r="I32" s="46" t="s">
        <v>61</v>
      </c>
      <c r="J32" s="7"/>
      <c r="K32" s="34"/>
      <c r="L32" s="72">
        <f aca="true" t="shared" si="2" ref="L32:L40">M32+N32+O32+P32+Q32</f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12.75">
      <c r="A33" s="160"/>
      <c r="B33" s="8"/>
      <c r="C33" s="7"/>
      <c r="D33" s="7"/>
      <c r="E33" s="7"/>
      <c r="F33" s="7"/>
      <c r="G33" s="7"/>
      <c r="H33" s="7"/>
      <c r="I33" s="46" t="s">
        <v>62</v>
      </c>
      <c r="J33" s="7"/>
      <c r="K33" s="34"/>
      <c r="L33" s="72">
        <f t="shared" si="2"/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22.5">
      <c r="A34" s="160"/>
      <c r="B34" s="41"/>
      <c r="C34" s="7"/>
      <c r="D34" s="7"/>
      <c r="E34" s="7"/>
      <c r="F34" s="7"/>
      <c r="G34" s="7"/>
      <c r="H34" s="7"/>
      <c r="I34" s="46" t="s">
        <v>63</v>
      </c>
      <c r="J34" s="7"/>
      <c r="K34" s="34"/>
      <c r="L34" s="72">
        <f t="shared" si="2"/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2.75">
      <c r="A35" s="160"/>
      <c r="B35" s="7"/>
      <c r="C35" s="7"/>
      <c r="D35" s="7"/>
      <c r="E35" s="7"/>
      <c r="F35" s="7"/>
      <c r="G35" s="7"/>
      <c r="H35" s="7"/>
      <c r="I35" s="46" t="s">
        <v>64</v>
      </c>
      <c r="J35" s="7"/>
      <c r="K35" s="7"/>
      <c r="L35" s="72">
        <f t="shared" si="2"/>
        <v>17600</v>
      </c>
      <c r="M35" s="72">
        <v>17600</v>
      </c>
      <c r="N35" s="72">
        <v>0</v>
      </c>
      <c r="O35" s="72">
        <v>0</v>
      </c>
      <c r="P35" s="72">
        <v>0</v>
      </c>
      <c r="Q35" s="72">
        <v>0</v>
      </c>
    </row>
    <row r="36" spans="1:17" ht="22.5" customHeight="1">
      <c r="A36" s="160"/>
      <c r="B36" s="230" t="s">
        <v>121</v>
      </c>
      <c r="C36" s="38">
        <v>1</v>
      </c>
      <c r="D36" s="38"/>
      <c r="E36" s="38"/>
      <c r="F36" s="38">
        <v>1</v>
      </c>
      <c r="G36" s="38"/>
      <c r="H36" s="38"/>
      <c r="I36" s="230" t="s">
        <v>120</v>
      </c>
      <c r="J36" s="230" t="s">
        <v>148</v>
      </c>
      <c r="K36" s="8" t="s">
        <v>9</v>
      </c>
      <c r="L36" s="72">
        <f t="shared" si="2"/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22.5">
      <c r="A37" s="160"/>
      <c r="B37" s="231"/>
      <c r="C37" s="7"/>
      <c r="D37" s="7"/>
      <c r="E37" s="7"/>
      <c r="F37" s="7"/>
      <c r="G37" s="7"/>
      <c r="H37" s="7"/>
      <c r="I37" s="231"/>
      <c r="J37" s="231"/>
      <c r="K37" s="8" t="s">
        <v>10</v>
      </c>
      <c r="L37" s="72">
        <f t="shared" si="2"/>
        <v>24500</v>
      </c>
      <c r="M37" s="72">
        <v>0</v>
      </c>
      <c r="N37" s="72">
        <v>12250</v>
      </c>
      <c r="O37" s="72">
        <v>12250</v>
      </c>
      <c r="P37" s="72">
        <v>0</v>
      </c>
      <c r="Q37" s="72">
        <v>0</v>
      </c>
    </row>
    <row r="38" spans="1:17" ht="22.5">
      <c r="A38" s="160"/>
      <c r="B38" s="232"/>
      <c r="C38" s="7"/>
      <c r="D38" s="7"/>
      <c r="E38" s="7"/>
      <c r="F38" s="7"/>
      <c r="G38" s="7"/>
      <c r="H38" s="7"/>
      <c r="I38" s="231"/>
      <c r="J38" s="3" t="s">
        <v>149</v>
      </c>
      <c r="K38" s="8" t="s">
        <v>11</v>
      </c>
      <c r="L38" s="72">
        <f t="shared" si="2"/>
        <v>49000</v>
      </c>
      <c r="M38" s="17">
        <v>0</v>
      </c>
      <c r="N38" s="17">
        <v>24500</v>
      </c>
      <c r="O38" s="17">
        <v>24500</v>
      </c>
      <c r="P38" s="17">
        <v>0</v>
      </c>
      <c r="Q38" s="17">
        <v>0</v>
      </c>
    </row>
    <row r="39" spans="1:17" ht="22.5" customHeight="1">
      <c r="A39" s="160"/>
      <c r="B39" s="8"/>
      <c r="C39" s="7"/>
      <c r="D39" s="7"/>
      <c r="E39" s="7"/>
      <c r="F39" s="7"/>
      <c r="G39" s="7"/>
      <c r="H39" s="7"/>
      <c r="I39" s="231"/>
      <c r="J39" s="41" t="s">
        <v>146</v>
      </c>
      <c r="K39" s="8" t="s">
        <v>12</v>
      </c>
      <c r="L39" s="72">
        <f t="shared" si="2"/>
        <v>120480</v>
      </c>
      <c r="M39" s="17">
        <v>480</v>
      </c>
      <c r="N39" s="17">
        <v>60000</v>
      </c>
      <c r="O39" s="17">
        <v>60000</v>
      </c>
      <c r="P39" s="17">
        <v>0</v>
      </c>
      <c r="Q39" s="17">
        <v>0</v>
      </c>
    </row>
    <row r="40" spans="1:17" ht="15" customHeight="1">
      <c r="A40" s="160"/>
      <c r="B40" s="8"/>
      <c r="C40" s="7"/>
      <c r="D40" s="7"/>
      <c r="E40" s="7"/>
      <c r="F40" s="7"/>
      <c r="G40" s="7"/>
      <c r="H40" s="7"/>
      <c r="I40" s="40"/>
      <c r="J40" s="41"/>
      <c r="K40" s="8" t="s">
        <v>160</v>
      </c>
      <c r="L40" s="72">
        <f t="shared" si="2"/>
        <v>193980</v>
      </c>
      <c r="M40" s="17">
        <f>M36+M37+M38+M39</f>
        <v>480</v>
      </c>
      <c r="N40" s="17">
        <f>N36+N37+N38+N39</f>
        <v>96750</v>
      </c>
      <c r="O40" s="17">
        <f>O36+O37+O38+O39</f>
        <v>96750</v>
      </c>
      <c r="P40" s="17">
        <f>P36+P37+P38+P39</f>
        <v>0</v>
      </c>
      <c r="Q40" s="17">
        <f>Q36+Q37+Q38+Q39</f>
        <v>0</v>
      </c>
    </row>
    <row r="41" spans="1:17" ht="12.75">
      <c r="A41" s="160"/>
      <c r="B41" s="8"/>
      <c r="C41" s="38"/>
      <c r="D41" s="38"/>
      <c r="E41" s="38"/>
      <c r="F41" s="38"/>
      <c r="G41" s="38"/>
      <c r="H41" s="38"/>
      <c r="I41" s="46" t="s">
        <v>60</v>
      </c>
      <c r="J41" s="7"/>
      <c r="K41" s="34"/>
      <c r="L41" s="72"/>
      <c r="M41" s="17"/>
      <c r="N41" s="17"/>
      <c r="O41" s="17"/>
      <c r="P41" s="17"/>
      <c r="Q41" s="17"/>
    </row>
    <row r="42" spans="1:17" ht="12.75">
      <c r="A42" s="160"/>
      <c r="B42" s="8"/>
      <c r="C42" s="7"/>
      <c r="D42" s="7"/>
      <c r="E42" s="7"/>
      <c r="F42" s="7"/>
      <c r="G42" s="7"/>
      <c r="H42" s="7"/>
      <c r="I42" s="46" t="s">
        <v>61</v>
      </c>
      <c r="J42" s="7"/>
      <c r="K42" s="34"/>
      <c r="L42" s="72">
        <f aca="true" t="shared" si="3" ref="L42:L55">M42+N42+O42+P42+Q42</f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1:17" ht="12.75">
      <c r="A43" s="160"/>
      <c r="B43" s="8"/>
      <c r="C43" s="7"/>
      <c r="D43" s="7"/>
      <c r="E43" s="7"/>
      <c r="F43" s="7"/>
      <c r="G43" s="7"/>
      <c r="H43" s="7"/>
      <c r="I43" s="46" t="s">
        <v>62</v>
      </c>
      <c r="J43" s="7"/>
      <c r="K43" s="34"/>
      <c r="L43" s="72">
        <f t="shared" si="3"/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ht="22.5">
      <c r="A44" s="160"/>
      <c r="B44" s="41"/>
      <c r="C44" s="7"/>
      <c r="D44" s="7"/>
      <c r="E44" s="7"/>
      <c r="F44" s="7"/>
      <c r="G44" s="7"/>
      <c r="H44" s="7"/>
      <c r="I44" s="46" t="s">
        <v>63</v>
      </c>
      <c r="J44" s="7"/>
      <c r="K44" s="34"/>
      <c r="L44" s="72">
        <f t="shared" si="3"/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</row>
    <row r="45" spans="1:17" ht="12.75">
      <c r="A45" s="161"/>
      <c r="B45" s="7"/>
      <c r="C45" s="7"/>
      <c r="D45" s="7"/>
      <c r="E45" s="7"/>
      <c r="F45" s="7"/>
      <c r="G45" s="7"/>
      <c r="H45" s="7"/>
      <c r="I45" s="46" t="s">
        <v>64</v>
      </c>
      <c r="J45" s="7"/>
      <c r="K45" s="7"/>
      <c r="L45" s="72">
        <f t="shared" si="3"/>
        <v>193980</v>
      </c>
      <c r="M45" s="72">
        <f>M36+M37+M38+M39</f>
        <v>480</v>
      </c>
      <c r="N45" s="72">
        <f>N36+N37+N38+N39</f>
        <v>96750</v>
      </c>
      <c r="O45" s="72">
        <f>O36+O37+O38+O39</f>
        <v>96750</v>
      </c>
      <c r="P45" s="72">
        <f>P36+P37+P38+P39</f>
        <v>0</v>
      </c>
      <c r="Q45" s="72">
        <f>Q36+Q37+Q38+Q39</f>
        <v>0</v>
      </c>
    </row>
    <row r="46" spans="1:17" ht="22.5">
      <c r="A46" s="216" t="s">
        <v>73</v>
      </c>
      <c r="B46" s="217"/>
      <c r="C46" s="217"/>
      <c r="D46" s="217"/>
      <c r="E46" s="217"/>
      <c r="F46" s="217"/>
      <c r="G46" s="217"/>
      <c r="H46" s="217"/>
      <c r="I46" s="217"/>
      <c r="J46" s="218"/>
      <c r="K46" s="8" t="s">
        <v>9</v>
      </c>
      <c r="L46" s="72">
        <f t="shared" si="3"/>
        <v>0</v>
      </c>
      <c r="M46" s="72">
        <f aca="true" t="shared" si="4" ref="M46:Q49">M6+M16+M26+M36</f>
        <v>0</v>
      </c>
      <c r="N46" s="72">
        <f t="shared" si="4"/>
        <v>0</v>
      </c>
      <c r="O46" s="72">
        <f t="shared" si="4"/>
        <v>0</v>
      </c>
      <c r="P46" s="72">
        <f t="shared" si="4"/>
        <v>0</v>
      </c>
      <c r="Q46" s="72">
        <f t="shared" si="4"/>
        <v>0</v>
      </c>
    </row>
    <row r="47" spans="1:17" ht="22.5">
      <c r="A47" s="219"/>
      <c r="B47" s="220"/>
      <c r="C47" s="220"/>
      <c r="D47" s="220"/>
      <c r="E47" s="220"/>
      <c r="F47" s="220"/>
      <c r="G47" s="220"/>
      <c r="H47" s="220"/>
      <c r="I47" s="220"/>
      <c r="J47" s="221"/>
      <c r="K47" s="8" t="s">
        <v>10</v>
      </c>
      <c r="L47" s="72">
        <f t="shared" si="3"/>
        <v>24500</v>
      </c>
      <c r="M47" s="72">
        <f t="shared" si="4"/>
        <v>0</v>
      </c>
      <c r="N47" s="72">
        <f t="shared" si="4"/>
        <v>12250</v>
      </c>
      <c r="O47" s="72">
        <f t="shared" si="4"/>
        <v>12250</v>
      </c>
      <c r="P47" s="72">
        <f t="shared" si="4"/>
        <v>0</v>
      </c>
      <c r="Q47" s="72">
        <f t="shared" si="4"/>
        <v>0</v>
      </c>
    </row>
    <row r="48" spans="1:17" ht="22.5">
      <c r="A48" s="219"/>
      <c r="B48" s="220"/>
      <c r="C48" s="220"/>
      <c r="D48" s="220"/>
      <c r="E48" s="220"/>
      <c r="F48" s="220"/>
      <c r="G48" s="220"/>
      <c r="H48" s="220"/>
      <c r="I48" s="220"/>
      <c r="J48" s="221"/>
      <c r="K48" s="8" t="s">
        <v>11</v>
      </c>
      <c r="L48" s="72">
        <f t="shared" si="3"/>
        <v>49000</v>
      </c>
      <c r="M48" s="72">
        <f t="shared" si="4"/>
        <v>0</v>
      </c>
      <c r="N48" s="72">
        <f t="shared" si="4"/>
        <v>24500</v>
      </c>
      <c r="O48" s="72">
        <f t="shared" si="4"/>
        <v>24500</v>
      </c>
      <c r="P48" s="72">
        <f t="shared" si="4"/>
        <v>0</v>
      </c>
      <c r="Q48" s="72">
        <f t="shared" si="4"/>
        <v>0</v>
      </c>
    </row>
    <row r="49" spans="1:17" ht="12.75">
      <c r="A49" s="222"/>
      <c r="B49" s="223"/>
      <c r="C49" s="223"/>
      <c r="D49" s="223"/>
      <c r="E49" s="223"/>
      <c r="F49" s="223"/>
      <c r="G49" s="223"/>
      <c r="H49" s="223"/>
      <c r="I49" s="223"/>
      <c r="J49" s="224"/>
      <c r="K49" s="8" t="s">
        <v>12</v>
      </c>
      <c r="L49" s="72">
        <f t="shared" si="3"/>
        <v>138080</v>
      </c>
      <c r="M49" s="72">
        <f t="shared" si="4"/>
        <v>18080</v>
      </c>
      <c r="N49" s="72">
        <f t="shared" si="4"/>
        <v>60000</v>
      </c>
      <c r="O49" s="72">
        <f t="shared" si="4"/>
        <v>60000</v>
      </c>
      <c r="P49" s="72">
        <f t="shared" si="4"/>
        <v>0</v>
      </c>
      <c r="Q49" s="72">
        <f t="shared" si="4"/>
        <v>0</v>
      </c>
    </row>
    <row r="50" spans="1:17" ht="12.75">
      <c r="A50" s="139"/>
      <c r="B50" s="140"/>
      <c r="C50" s="140"/>
      <c r="D50" s="140"/>
      <c r="E50" s="140"/>
      <c r="F50" s="140"/>
      <c r="G50" s="140"/>
      <c r="H50" s="140"/>
      <c r="I50" s="137"/>
      <c r="J50" s="138"/>
      <c r="K50" s="8" t="s">
        <v>160</v>
      </c>
      <c r="L50" s="72">
        <f t="shared" si="3"/>
        <v>211580</v>
      </c>
      <c r="M50" s="72">
        <f>M46+M47+M48+M49</f>
        <v>18080</v>
      </c>
      <c r="N50" s="72">
        <f>N46+N47+N48+N49</f>
        <v>96750</v>
      </c>
      <c r="O50" s="72">
        <f>O46+O47+O48+O49</f>
        <v>96750</v>
      </c>
      <c r="P50" s="72">
        <f>P46+P47+P48+P49</f>
        <v>0</v>
      </c>
      <c r="Q50" s="72">
        <f>Q46+Q47+Q48+Q49</f>
        <v>0</v>
      </c>
    </row>
    <row r="51" spans="1:17" ht="12.75">
      <c r="A51" s="207"/>
      <c r="B51" s="208"/>
      <c r="C51" s="208"/>
      <c r="D51" s="208"/>
      <c r="E51" s="208"/>
      <c r="F51" s="208"/>
      <c r="G51" s="208"/>
      <c r="H51" s="209"/>
      <c r="I51" s="46" t="s">
        <v>60</v>
      </c>
      <c r="J51" s="36"/>
      <c r="K51" s="36"/>
      <c r="L51" s="72"/>
      <c r="M51" s="70"/>
      <c r="N51" s="70"/>
      <c r="O51" s="70"/>
      <c r="P51" s="70"/>
      <c r="Q51" s="70"/>
    </row>
    <row r="52" spans="1:17" ht="12.75">
      <c r="A52" s="210"/>
      <c r="B52" s="211"/>
      <c r="C52" s="211"/>
      <c r="D52" s="211"/>
      <c r="E52" s="211"/>
      <c r="F52" s="211"/>
      <c r="G52" s="211"/>
      <c r="H52" s="212"/>
      <c r="I52" s="46" t="s">
        <v>61</v>
      </c>
      <c r="J52" s="36"/>
      <c r="K52" s="36"/>
      <c r="L52" s="72">
        <f t="shared" si="3"/>
        <v>0</v>
      </c>
      <c r="M52" s="72">
        <f aca="true" t="shared" si="5" ref="M52:Q55">M32+M42</f>
        <v>0</v>
      </c>
      <c r="N52" s="72">
        <f t="shared" si="5"/>
        <v>0</v>
      </c>
      <c r="O52" s="72">
        <f t="shared" si="5"/>
        <v>0</v>
      </c>
      <c r="P52" s="72">
        <f t="shared" si="5"/>
        <v>0</v>
      </c>
      <c r="Q52" s="72">
        <f t="shared" si="5"/>
        <v>0</v>
      </c>
    </row>
    <row r="53" spans="1:17" ht="12.75">
      <c r="A53" s="210"/>
      <c r="B53" s="211"/>
      <c r="C53" s="211"/>
      <c r="D53" s="211"/>
      <c r="E53" s="211"/>
      <c r="F53" s="211"/>
      <c r="G53" s="211"/>
      <c r="H53" s="212"/>
      <c r="I53" s="46" t="s">
        <v>62</v>
      </c>
      <c r="J53" s="36"/>
      <c r="K53" s="36"/>
      <c r="L53" s="72">
        <f t="shared" si="3"/>
        <v>0</v>
      </c>
      <c r="M53" s="72">
        <f t="shared" si="5"/>
        <v>0</v>
      </c>
      <c r="N53" s="72">
        <f t="shared" si="5"/>
        <v>0</v>
      </c>
      <c r="O53" s="72">
        <f t="shared" si="5"/>
        <v>0</v>
      </c>
      <c r="P53" s="72">
        <f t="shared" si="5"/>
        <v>0</v>
      </c>
      <c r="Q53" s="72">
        <f t="shared" si="5"/>
        <v>0</v>
      </c>
    </row>
    <row r="54" spans="1:17" ht="22.5">
      <c r="A54" s="210"/>
      <c r="B54" s="211"/>
      <c r="C54" s="211"/>
      <c r="D54" s="211"/>
      <c r="E54" s="211"/>
      <c r="F54" s="211"/>
      <c r="G54" s="211"/>
      <c r="H54" s="212"/>
      <c r="I54" s="46" t="s">
        <v>63</v>
      </c>
      <c r="J54" s="36"/>
      <c r="K54" s="36"/>
      <c r="L54" s="72">
        <f t="shared" si="3"/>
        <v>0</v>
      </c>
      <c r="M54" s="72">
        <f t="shared" si="5"/>
        <v>0</v>
      </c>
      <c r="N54" s="72">
        <f t="shared" si="5"/>
        <v>0</v>
      </c>
      <c r="O54" s="72">
        <f t="shared" si="5"/>
        <v>0</v>
      </c>
      <c r="P54" s="72">
        <f t="shared" si="5"/>
        <v>0</v>
      </c>
      <c r="Q54" s="72">
        <f t="shared" si="5"/>
        <v>0</v>
      </c>
    </row>
    <row r="55" spans="1:17" ht="12.75">
      <c r="A55" s="213"/>
      <c r="B55" s="214"/>
      <c r="C55" s="214"/>
      <c r="D55" s="214"/>
      <c r="E55" s="214"/>
      <c r="F55" s="214"/>
      <c r="G55" s="214"/>
      <c r="H55" s="215"/>
      <c r="I55" s="46" t="s">
        <v>64</v>
      </c>
      <c r="J55" s="36"/>
      <c r="K55" s="36"/>
      <c r="L55" s="72">
        <f t="shared" si="3"/>
        <v>211580</v>
      </c>
      <c r="M55" s="72">
        <f t="shared" si="5"/>
        <v>18080</v>
      </c>
      <c r="N55" s="72">
        <f t="shared" si="5"/>
        <v>96750</v>
      </c>
      <c r="O55" s="72">
        <f t="shared" si="5"/>
        <v>96750</v>
      </c>
      <c r="P55" s="72">
        <f t="shared" si="5"/>
        <v>0</v>
      </c>
      <c r="Q55" s="72">
        <f t="shared" si="5"/>
        <v>0</v>
      </c>
    </row>
  </sheetData>
  <mergeCells count="31">
    <mergeCell ref="J36:J37"/>
    <mergeCell ref="K1:K5"/>
    <mergeCell ref="J6:J9"/>
    <mergeCell ref="J1:J5"/>
    <mergeCell ref="L1:L5"/>
    <mergeCell ref="M1:Q1"/>
    <mergeCell ref="M2:M5"/>
    <mergeCell ref="N2:N5"/>
    <mergeCell ref="O2:O5"/>
    <mergeCell ref="P2:P5"/>
    <mergeCell ref="Q2:Q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A6:A30"/>
    <mergeCell ref="I26:I30"/>
    <mergeCell ref="A51:H55"/>
    <mergeCell ref="B36:B38"/>
    <mergeCell ref="I36:I39"/>
    <mergeCell ref="I6:I9"/>
    <mergeCell ref="A46:J49"/>
    <mergeCell ref="I16:I19"/>
    <mergeCell ref="J16:J19"/>
    <mergeCell ref="J26:J29"/>
  </mergeCells>
  <printOptions/>
  <pageMargins left="0.3937007874015748" right="0.1968503937007874" top="1.3779527559055118" bottom="0.3937007874015748" header="0.3937007874015748" footer="0.5118110236220472"/>
  <pageSetup horizontalDpi="600" verticalDpi="600" orientation="landscape" paperSize="9" scale="90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workbookViewId="0" topLeftCell="H1">
      <pane ySplit="5" topLeftCell="BM74" activePane="bottomLeft" state="frozen"/>
      <selection pane="topLeft" activeCell="A1" sqref="A1"/>
      <selection pane="bottomLeft" activeCell="R86" sqref="R86"/>
    </sheetView>
  </sheetViews>
  <sheetFormatPr defaultColWidth="9.00390625" defaultRowHeight="12.75"/>
  <cols>
    <col min="1" max="1" width="28.875" style="0" customWidth="1"/>
    <col min="2" max="2" width="7.25390625" style="0" customWidth="1"/>
    <col min="3" max="3" width="5.25390625" style="0" customWidth="1"/>
    <col min="4" max="4" width="5.375" style="0" customWidth="1"/>
    <col min="5" max="5" width="5.00390625" style="0" customWidth="1"/>
    <col min="6" max="6" width="4.625" style="0" customWidth="1"/>
    <col min="7" max="7" width="5.00390625" style="0" customWidth="1"/>
    <col min="8" max="8" width="4.625" style="0" customWidth="1"/>
    <col min="10" max="10" width="10.125" style="0" customWidth="1"/>
    <col min="11" max="11" width="11.125" style="0" customWidth="1"/>
    <col min="12" max="12" width="11.375" style="0" customWidth="1"/>
    <col min="13" max="13" width="10.25390625" style="0" customWidth="1"/>
    <col min="14" max="14" width="11.625" style="0" customWidth="1"/>
    <col min="15" max="15" width="9.875" style="0" customWidth="1"/>
    <col min="16" max="16" width="10.25390625" style="0" customWidth="1"/>
    <col min="17" max="17" width="10.1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94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94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94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94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94"/>
      <c r="J5" s="206"/>
      <c r="K5" s="205"/>
      <c r="L5" s="202"/>
      <c r="M5" s="187"/>
      <c r="N5" s="187"/>
      <c r="O5" s="187"/>
      <c r="P5" s="199"/>
      <c r="Q5" s="199"/>
    </row>
    <row r="6" spans="1:17" ht="25.5" customHeight="1">
      <c r="A6" s="295" t="s">
        <v>14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</row>
    <row r="7" spans="1:17" ht="25.5" customHeight="1">
      <c r="A7" s="190" t="s">
        <v>24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</row>
    <row r="8" spans="1:17" ht="23.25" customHeight="1">
      <c r="A8" s="290" t="s">
        <v>8</v>
      </c>
      <c r="B8" s="26"/>
      <c r="C8" s="26"/>
      <c r="D8" s="26"/>
      <c r="E8" s="26"/>
      <c r="F8" s="26"/>
      <c r="G8" s="26"/>
      <c r="H8" s="26"/>
      <c r="I8" s="7"/>
      <c r="J8" s="7"/>
      <c r="K8" s="8" t="s">
        <v>9</v>
      </c>
      <c r="L8" s="133">
        <f>M8+N8+O8+P8+Q8</f>
        <v>0</v>
      </c>
      <c r="M8" s="133">
        <f>1!M22</f>
        <v>0</v>
      </c>
      <c r="N8" s="133">
        <f>1!N22</f>
        <v>0</v>
      </c>
      <c r="O8" s="133">
        <f>1!O22</f>
        <v>0</v>
      </c>
      <c r="P8" s="133">
        <f>1!P22</f>
        <v>0</v>
      </c>
      <c r="Q8" s="133">
        <f>1!Q22</f>
        <v>0</v>
      </c>
    </row>
    <row r="9" spans="1:17" ht="22.5">
      <c r="A9" s="291"/>
      <c r="B9" s="26"/>
      <c r="C9" s="26"/>
      <c r="D9" s="26"/>
      <c r="E9" s="26"/>
      <c r="F9" s="26"/>
      <c r="G9" s="26"/>
      <c r="H9" s="26"/>
      <c r="I9" s="7"/>
      <c r="J9" s="7"/>
      <c r="K9" s="8" t="s">
        <v>10</v>
      </c>
      <c r="L9" s="133">
        <f aca="true" t="shared" si="0" ref="L9:L72">M9+N9+O9+P9+Q9</f>
        <v>9022.710881062501</v>
      </c>
      <c r="M9" s="133">
        <f>1!M17</f>
        <v>1621.5</v>
      </c>
      <c r="N9" s="133">
        <f>1!N17</f>
        <v>1717.1685</v>
      </c>
      <c r="O9" s="133">
        <f>1!O17</f>
        <v>1803.0269250000001</v>
      </c>
      <c r="P9" s="133">
        <f>1!P17</f>
        <v>1893.1782712500003</v>
      </c>
      <c r="Q9" s="133">
        <f>1!Q17</f>
        <v>1987.8371848125005</v>
      </c>
    </row>
    <row r="10" spans="1:17" ht="21.75" customHeight="1">
      <c r="A10" s="291"/>
      <c r="B10" s="26"/>
      <c r="C10" s="26"/>
      <c r="D10" s="26"/>
      <c r="E10" s="26"/>
      <c r="F10" s="26"/>
      <c r="G10" s="26"/>
      <c r="H10" s="26"/>
      <c r="I10" s="7"/>
      <c r="J10" s="7"/>
      <c r="K10" s="8" t="s">
        <v>11</v>
      </c>
      <c r="L10" s="133">
        <f t="shared" si="0"/>
        <v>0</v>
      </c>
      <c r="M10" s="133">
        <f>1!M24</f>
        <v>0</v>
      </c>
      <c r="N10" s="133">
        <f>1!N24</f>
        <v>0</v>
      </c>
      <c r="O10" s="133">
        <f>1!O24</f>
        <v>0</v>
      </c>
      <c r="P10" s="133">
        <f>1!P24</f>
        <v>0</v>
      </c>
      <c r="Q10" s="133">
        <f>1!Q24</f>
        <v>0</v>
      </c>
    </row>
    <row r="11" spans="1:17" ht="12.75">
      <c r="A11" s="291"/>
      <c r="B11" s="26"/>
      <c r="C11" s="26"/>
      <c r="D11" s="26"/>
      <c r="E11" s="26"/>
      <c r="F11" s="26"/>
      <c r="G11" s="26"/>
      <c r="H11" s="26"/>
      <c r="I11" s="7"/>
      <c r="J11" s="7"/>
      <c r="K11" s="8" t="s">
        <v>12</v>
      </c>
      <c r="L11" s="133">
        <f t="shared" si="0"/>
        <v>0</v>
      </c>
      <c r="M11" s="133">
        <f>1!M25</f>
        <v>0</v>
      </c>
      <c r="N11" s="133">
        <f>1!N25</f>
        <v>0</v>
      </c>
      <c r="O11" s="133">
        <f>1!O25</f>
        <v>0</v>
      </c>
      <c r="P11" s="133">
        <f>1!P25</f>
        <v>0</v>
      </c>
      <c r="Q11" s="133">
        <f>1!Q25</f>
        <v>0</v>
      </c>
    </row>
    <row r="12" spans="1:17" ht="12.75">
      <c r="A12" s="292"/>
      <c r="B12" s="26"/>
      <c r="C12" s="26"/>
      <c r="D12" s="26"/>
      <c r="E12" s="26"/>
      <c r="F12" s="26"/>
      <c r="G12" s="26"/>
      <c r="H12" s="26"/>
      <c r="I12" s="7"/>
      <c r="J12" s="7"/>
      <c r="K12" s="8" t="s">
        <v>160</v>
      </c>
      <c r="L12" s="133">
        <f t="shared" si="0"/>
        <v>9022.710881062501</v>
      </c>
      <c r="M12" s="133">
        <f>M8+M9+M10+M11</f>
        <v>1621.5</v>
      </c>
      <c r="N12" s="133">
        <f>N8+N9+N10+N11</f>
        <v>1717.1685</v>
      </c>
      <c r="O12" s="133">
        <f>O8+O9+O10+O11</f>
        <v>1803.0269250000001</v>
      </c>
      <c r="P12" s="133">
        <f>P8+P9+P10+P11</f>
        <v>1893.1782712500003</v>
      </c>
      <c r="Q12" s="133">
        <f>Q8+Q9+Q10+Q11</f>
        <v>1987.8371848125005</v>
      </c>
    </row>
    <row r="13" spans="1:17" ht="22.5" customHeight="1">
      <c r="A13" s="290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8" t="s">
        <v>9</v>
      </c>
      <c r="L13" s="133">
        <f t="shared" si="0"/>
        <v>0</v>
      </c>
      <c r="M13" s="133">
        <f>2!M66</f>
        <v>0</v>
      </c>
      <c r="N13" s="133">
        <f>2!N66</f>
        <v>0</v>
      </c>
      <c r="O13" s="133">
        <f>2!O66</f>
        <v>0</v>
      </c>
      <c r="P13" s="133">
        <f>2!P66</f>
        <v>0</v>
      </c>
      <c r="Q13" s="133">
        <f>2!Q66</f>
        <v>0</v>
      </c>
    </row>
    <row r="14" spans="1:17" ht="22.5">
      <c r="A14" s="291"/>
      <c r="B14" s="7"/>
      <c r="C14" s="7"/>
      <c r="D14" s="7"/>
      <c r="E14" s="7"/>
      <c r="F14" s="7"/>
      <c r="G14" s="7"/>
      <c r="H14" s="7"/>
      <c r="I14" s="7"/>
      <c r="J14" s="7"/>
      <c r="K14" s="8" t="s">
        <v>10</v>
      </c>
      <c r="L14" s="133">
        <f t="shared" si="0"/>
        <v>5080.434990625001</v>
      </c>
      <c r="M14" s="133">
        <f>2!M67</f>
        <v>917</v>
      </c>
      <c r="N14" s="133">
        <f>2!N67</f>
        <v>965.9250000000001</v>
      </c>
      <c r="O14" s="133">
        <f>2!O67</f>
        <v>1014.3212500000001</v>
      </c>
      <c r="P14" s="133">
        <f>2!P67</f>
        <v>1064.9823125000003</v>
      </c>
      <c r="Q14" s="133">
        <f>2!Q67</f>
        <v>1118.2064281250002</v>
      </c>
    </row>
    <row r="15" spans="1:17" ht="22.5">
      <c r="A15" s="291"/>
      <c r="B15" s="7"/>
      <c r="C15" s="7"/>
      <c r="D15" s="7"/>
      <c r="E15" s="7"/>
      <c r="F15" s="7"/>
      <c r="G15" s="7"/>
      <c r="H15" s="7"/>
      <c r="I15" s="7"/>
      <c r="J15" s="7"/>
      <c r="K15" s="8" t="s">
        <v>11</v>
      </c>
      <c r="L15" s="133">
        <f t="shared" si="0"/>
        <v>27062.708749999998</v>
      </c>
      <c r="M15" s="133">
        <f>2!M68</f>
        <v>4741.200000000001</v>
      </c>
      <c r="N15" s="133">
        <f>2!N68</f>
        <v>5279.8</v>
      </c>
      <c r="O15" s="133">
        <f>2!O68</f>
        <v>5286.5</v>
      </c>
      <c r="P15" s="133">
        <f>2!P68</f>
        <v>5598.175</v>
      </c>
      <c r="Q15" s="133">
        <f>2!Q68</f>
        <v>6157.03375</v>
      </c>
    </row>
    <row r="16" spans="1:17" ht="12.75">
      <c r="A16" s="291"/>
      <c r="B16" s="7"/>
      <c r="C16" s="7"/>
      <c r="D16" s="7"/>
      <c r="E16" s="7"/>
      <c r="F16" s="7"/>
      <c r="G16" s="7"/>
      <c r="H16" s="7"/>
      <c r="I16" s="7"/>
      <c r="J16" s="7"/>
      <c r="K16" s="8" t="s">
        <v>12</v>
      </c>
      <c r="L16" s="133">
        <f t="shared" si="0"/>
        <v>1657.02</v>
      </c>
      <c r="M16" s="133">
        <f>2!M69</f>
        <v>173.9</v>
      </c>
      <c r="N16" s="133">
        <f>2!N69</f>
        <v>344.1</v>
      </c>
      <c r="O16" s="133">
        <f>2!O69</f>
        <v>361.3</v>
      </c>
      <c r="P16" s="133">
        <f>2!P69</f>
        <v>379.40000000000003</v>
      </c>
      <c r="Q16" s="133">
        <f>2!Q69</f>
        <v>398.32</v>
      </c>
    </row>
    <row r="17" spans="1:17" ht="12.75">
      <c r="A17" s="292"/>
      <c r="B17" s="7"/>
      <c r="C17" s="7"/>
      <c r="D17" s="7"/>
      <c r="E17" s="7"/>
      <c r="F17" s="7"/>
      <c r="G17" s="7"/>
      <c r="H17" s="7"/>
      <c r="I17" s="7"/>
      <c r="J17" s="7"/>
      <c r="K17" s="8" t="s">
        <v>160</v>
      </c>
      <c r="L17" s="133">
        <f t="shared" si="0"/>
        <v>0</v>
      </c>
      <c r="M17" s="133"/>
      <c r="N17" s="133"/>
      <c r="O17" s="133"/>
      <c r="P17" s="133"/>
      <c r="Q17" s="133"/>
    </row>
    <row r="18" spans="1:17" ht="22.5" customHeight="1">
      <c r="A18" s="298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8" t="s">
        <v>9</v>
      </c>
      <c r="L18" s="133">
        <f t="shared" si="0"/>
        <v>5456.9</v>
      </c>
      <c r="M18" s="133">
        <f>3!M39</f>
        <v>1019.1</v>
      </c>
      <c r="N18" s="133">
        <f>3!N39</f>
        <v>1059.1</v>
      </c>
      <c r="O18" s="133">
        <f>3!O39</f>
        <v>1090.1</v>
      </c>
      <c r="P18" s="133">
        <f>3!P39</f>
        <v>1128.5</v>
      </c>
      <c r="Q18" s="133">
        <f>3!Q39</f>
        <v>1160.1</v>
      </c>
    </row>
    <row r="19" spans="1:17" ht="22.5">
      <c r="A19" s="299"/>
      <c r="B19" s="7"/>
      <c r="C19" s="7"/>
      <c r="D19" s="7"/>
      <c r="E19" s="7"/>
      <c r="F19" s="7"/>
      <c r="G19" s="7"/>
      <c r="H19" s="7"/>
      <c r="I19" s="7"/>
      <c r="J19" s="7"/>
      <c r="K19" s="8" t="s">
        <v>10</v>
      </c>
      <c r="L19" s="133">
        <f t="shared" si="0"/>
        <v>384.9</v>
      </c>
      <c r="M19" s="133">
        <f>3!M40</f>
        <v>69</v>
      </c>
      <c r="N19" s="133">
        <f>3!N40</f>
        <v>73.3</v>
      </c>
      <c r="O19" s="133">
        <f>3!O40</f>
        <v>76.9</v>
      </c>
      <c r="P19" s="133">
        <f>3!P40</f>
        <v>80.8</v>
      </c>
      <c r="Q19" s="133">
        <f>3!Q40</f>
        <v>84.9</v>
      </c>
    </row>
    <row r="20" spans="1:17" ht="22.5">
      <c r="A20" s="299"/>
      <c r="B20" s="7"/>
      <c r="C20" s="7"/>
      <c r="D20" s="7"/>
      <c r="E20" s="7"/>
      <c r="F20" s="7"/>
      <c r="G20" s="7"/>
      <c r="H20" s="7"/>
      <c r="I20" s="7"/>
      <c r="J20" s="7"/>
      <c r="K20" s="8" t="s">
        <v>11</v>
      </c>
      <c r="L20" s="133">
        <f t="shared" si="0"/>
        <v>0</v>
      </c>
      <c r="M20" s="133">
        <f>3!M41</f>
        <v>0</v>
      </c>
      <c r="N20" s="133">
        <f>3!N41</f>
        <v>0</v>
      </c>
      <c r="O20" s="133">
        <f>3!O41</f>
        <v>0</v>
      </c>
      <c r="P20" s="133">
        <f>3!P41</f>
        <v>0</v>
      </c>
      <c r="Q20" s="133">
        <f>3!Q41</f>
        <v>0</v>
      </c>
    </row>
    <row r="21" spans="1:17" ht="12.75">
      <c r="A21" s="299"/>
      <c r="B21" s="7"/>
      <c r="C21" s="7"/>
      <c r="D21" s="7"/>
      <c r="E21" s="7"/>
      <c r="F21" s="7"/>
      <c r="G21" s="7"/>
      <c r="H21" s="7"/>
      <c r="I21" s="7"/>
      <c r="J21" s="7"/>
      <c r="K21" s="8" t="s">
        <v>12</v>
      </c>
      <c r="L21" s="133">
        <f t="shared" si="0"/>
        <v>1035.8</v>
      </c>
      <c r="M21" s="133">
        <f>3!M42</f>
        <v>186.2</v>
      </c>
      <c r="N21" s="133">
        <f>3!N42</f>
        <v>197.1</v>
      </c>
      <c r="O21" s="133">
        <f>3!O42</f>
        <v>207</v>
      </c>
      <c r="P21" s="133">
        <f>3!P42</f>
        <v>217.3</v>
      </c>
      <c r="Q21" s="133">
        <f>3!Q42</f>
        <v>228.2</v>
      </c>
    </row>
    <row r="22" spans="1:17" ht="12.75">
      <c r="A22" s="300"/>
      <c r="B22" s="7"/>
      <c r="C22" s="7"/>
      <c r="D22" s="7"/>
      <c r="E22" s="7"/>
      <c r="F22" s="7"/>
      <c r="G22" s="7"/>
      <c r="H22" s="7"/>
      <c r="I22" s="7"/>
      <c r="J22" s="7"/>
      <c r="K22" s="8" t="s">
        <v>160</v>
      </c>
      <c r="L22" s="133">
        <f t="shared" si="0"/>
        <v>0</v>
      </c>
      <c r="M22" s="133"/>
      <c r="N22" s="133"/>
      <c r="O22" s="133"/>
      <c r="P22" s="133"/>
      <c r="Q22" s="133"/>
    </row>
    <row r="23" spans="1:17" ht="22.5" customHeight="1">
      <c r="A23" s="290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8" t="s">
        <v>9</v>
      </c>
      <c r="L23" s="133">
        <f t="shared" si="0"/>
        <v>0</v>
      </c>
      <c r="M23" s="133">
        <f>4!M54</f>
        <v>0</v>
      </c>
      <c r="N23" s="133">
        <f>4!N54</f>
        <v>0</v>
      </c>
      <c r="O23" s="133">
        <f>4!O54</f>
        <v>0</v>
      </c>
      <c r="P23" s="133">
        <f>4!P54</f>
        <v>0</v>
      </c>
      <c r="Q23" s="133">
        <f>4!Q54</f>
        <v>0</v>
      </c>
    </row>
    <row r="24" spans="1:17" ht="22.5">
      <c r="A24" s="291"/>
      <c r="B24" s="7"/>
      <c r="C24" s="7"/>
      <c r="D24" s="7"/>
      <c r="E24" s="7"/>
      <c r="F24" s="7"/>
      <c r="G24" s="7"/>
      <c r="H24" s="7"/>
      <c r="I24" s="7"/>
      <c r="J24" s="7"/>
      <c r="K24" s="8" t="s">
        <v>10</v>
      </c>
      <c r="L24" s="133">
        <f t="shared" si="0"/>
        <v>24132.88031</v>
      </c>
      <c r="M24" s="133">
        <f>4!M55</f>
        <v>4347.1</v>
      </c>
      <c r="N24" s="133">
        <f>4!N55</f>
        <v>4590.18</v>
      </c>
      <c r="O24" s="133">
        <f>4!O55</f>
        <v>4819.984</v>
      </c>
      <c r="P24" s="133">
        <f>4!P55</f>
        <v>5061.2982</v>
      </c>
      <c r="Q24" s="133">
        <f>4!Q55</f>
        <v>5314.31811</v>
      </c>
    </row>
    <row r="25" spans="1:17" ht="22.5">
      <c r="A25" s="291"/>
      <c r="B25" s="7"/>
      <c r="C25" s="7"/>
      <c r="D25" s="7"/>
      <c r="E25" s="7"/>
      <c r="F25" s="7"/>
      <c r="G25" s="7"/>
      <c r="H25" s="7"/>
      <c r="I25" s="7"/>
      <c r="J25" s="7"/>
      <c r="K25" s="8" t="s">
        <v>11</v>
      </c>
      <c r="L25" s="133">
        <f t="shared" si="0"/>
        <v>0</v>
      </c>
      <c r="M25" s="133">
        <f>4!M56</f>
        <v>0</v>
      </c>
      <c r="N25" s="133">
        <f>4!N56</f>
        <v>0</v>
      </c>
      <c r="O25" s="133">
        <f>4!O56</f>
        <v>0</v>
      </c>
      <c r="P25" s="133">
        <f>4!P56</f>
        <v>0</v>
      </c>
      <c r="Q25" s="133">
        <f>4!Q56</f>
        <v>0</v>
      </c>
    </row>
    <row r="26" spans="1:17" ht="12.75">
      <c r="A26" s="291"/>
      <c r="B26" s="7"/>
      <c r="C26" s="7"/>
      <c r="D26" s="7"/>
      <c r="E26" s="7"/>
      <c r="F26" s="7"/>
      <c r="G26" s="7"/>
      <c r="H26" s="7"/>
      <c r="I26" s="7"/>
      <c r="J26" s="7"/>
      <c r="K26" s="8" t="s">
        <v>12</v>
      </c>
      <c r="L26" s="133">
        <f t="shared" si="0"/>
        <v>6408.8</v>
      </c>
      <c r="M26" s="133">
        <f>4!M57</f>
        <v>1151.7</v>
      </c>
      <c r="N26" s="133">
        <f>4!N57</f>
        <v>1219.7</v>
      </c>
      <c r="O26" s="133">
        <f>4!O57</f>
        <v>1280.7</v>
      </c>
      <c r="P26" s="133">
        <f>4!P57</f>
        <v>1344.7</v>
      </c>
      <c r="Q26" s="133">
        <f>4!Q57</f>
        <v>1412</v>
      </c>
    </row>
    <row r="27" spans="1:17" ht="12.75">
      <c r="A27" s="150"/>
      <c r="B27" s="7"/>
      <c r="C27" s="7"/>
      <c r="D27" s="7"/>
      <c r="E27" s="7"/>
      <c r="F27" s="7"/>
      <c r="G27" s="7"/>
      <c r="H27" s="7"/>
      <c r="I27" s="7"/>
      <c r="J27" s="7"/>
      <c r="K27" s="8" t="s">
        <v>160</v>
      </c>
      <c r="L27" s="133">
        <f t="shared" si="0"/>
        <v>30541.680310000003</v>
      </c>
      <c r="M27" s="133">
        <f>M23+M24+M25+M26</f>
        <v>5498.8</v>
      </c>
      <c r="N27" s="133">
        <f>N23+N24+N25+N26</f>
        <v>5809.88</v>
      </c>
      <c r="O27" s="133">
        <f>O23+O24+O25+O26</f>
        <v>6100.684</v>
      </c>
      <c r="P27" s="133">
        <f>P23+P24+P25+P26</f>
        <v>6405.9982</v>
      </c>
      <c r="Q27" s="133">
        <f>Q23+Q24+Q25+Q26</f>
        <v>6726.31811</v>
      </c>
    </row>
    <row r="28" spans="1:17" ht="22.5" customHeight="1">
      <c r="A28" s="287" t="s">
        <v>20</v>
      </c>
      <c r="B28" s="7"/>
      <c r="C28" s="7"/>
      <c r="D28" s="7"/>
      <c r="E28" s="7"/>
      <c r="F28" s="7"/>
      <c r="G28" s="7"/>
      <c r="H28" s="7"/>
      <c r="I28" s="7"/>
      <c r="J28" s="7"/>
      <c r="K28" s="8" t="s">
        <v>9</v>
      </c>
      <c r="L28" s="133">
        <f t="shared" si="0"/>
        <v>0</v>
      </c>
      <c r="M28" s="133">
        <f>5!M38</f>
        <v>0</v>
      </c>
      <c r="N28" s="133">
        <f>5!N38</f>
        <v>0</v>
      </c>
      <c r="O28" s="133">
        <f>5!O38</f>
        <v>0</v>
      </c>
      <c r="P28" s="133">
        <f>5!P38</f>
        <v>0</v>
      </c>
      <c r="Q28" s="133">
        <f>5!Q38</f>
        <v>0</v>
      </c>
    </row>
    <row r="29" spans="1:17" ht="22.5">
      <c r="A29" s="287"/>
      <c r="B29" s="7"/>
      <c r="C29" s="7"/>
      <c r="D29" s="7"/>
      <c r="E29" s="7"/>
      <c r="F29" s="7"/>
      <c r="G29" s="7"/>
      <c r="H29" s="7"/>
      <c r="I29" s="7"/>
      <c r="J29" s="7"/>
      <c r="K29" s="8" t="s">
        <v>10</v>
      </c>
      <c r="L29" s="133">
        <f t="shared" si="0"/>
        <v>19495.399999999998</v>
      </c>
      <c r="M29" s="133">
        <f>5!M39</f>
        <v>3503.6</v>
      </c>
      <c r="N29" s="133">
        <f>5!N39</f>
        <v>3710.2</v>
      </c>
      <c r="O29" s="133">
        <f>5!O39</f>
        <v>3895.8</v>
      </c>
      <c r="P29" s="133">
        <f>5!P39</f>
        <v>4090.6000000000004</v>
      </c>
      <c r="Q29" s="133">
        <f>5!Q39</f>
        <v>4295.2</v>
      </c>
    </row>
    <row r="30" spans="1:17" ht="22.5">
      <c r="A30" s="287"/>
      <c r="B30" s="7"/>
      <c r="C30" s="7"/>
      <c r="D30" s="7"/>
      <c r="E30" s="7"/>
      <c r="F30" s="7"/>
      <c r="G30" s="7"/>
      <c r="H30" s="7"/>
      <c r="I30" s="7"/>
      <c r="J30" s="7"/>
      <c r="K30" s="8" t="s">
        <v>11</v>
      </c>
      <c r="L30" s="133">
        <f t="shared" si="0"/>
        <v>0</v>
      </c>
      <c r="M30" s="133">
        <f>5!M40</f>
        <v>0</v>
      </c>
      <c r="N30" s="133">
        <f>5!N40</f>
        <v>0</v>
      </c>
      <c r="O30" s="133">
        <f>5!O40</f>
        <v>0</v>
      </c>
      <c r="P30" s="133">
        <f>5!P40</f>
        <v>0</v>
      </c>
      <c r="Q30" s="133">
        <f>5!Q40</f>
        <v>0</v>
      </c>
    </row>
    <row r="31" spans="1:17" ht="12.75">
      <c r="A31" s="287"/>
      <c r="B31" s="7"/>
      <c r="C31" s="7"/>
      <c r="D31" s="7"/>
      <c r="E31" s="7"/>
      <c r="F31" s="7"/>
      <c r="G31" s="7"/>
      <c r="H31" s="7"/>
      <c r="I31" s="7"/>
      <c r="J31" s="7"/>
      <c r="K31" s="8" t="s">
        <v>12</v>
      </c>
      <c r="L31" s="133">
        <f t="shared" si="0"/>
        <v>650</v>
      </c>
      <c r="M31" s="133">
        <f>5!M41</f>
        <v>120</v>
      </c>
      <c r="N31" s="133">
        <f>5!N41</f>
        <v>125</v>
      </c>
      <c r="O31" s="133">
        <f>5!O41</f>
        <v>130</v>
      </c>
      <c r="P31" s="133">
        <f>5!P41</f>
        <v>135</v>
      </c>
      <c r="Q31" s="133">
        <f>5!Q41</f>
        <v>140</v>
      </c>
    </row>
    <row r="32" spans="1:17" ht="12.75">
      <c r="A32" s="287"/>
      <c r="B32" s="7"/>
      <c r="C32" s="7"/>
      <c r="D32" s="7"/>
      <c r="E32" s="7"/>
      <c r="F32" s="7"/>
      <c r="G32" s="7"/>
      <c r="H32" s="7"/>
      <c r="I32" s="7"/>
      <c r="J32" s="7"/>
      <c r="K32" s="8" t="s">
        <v>160</v>
      </c>
      <c r="L32" s="133">
        <f t="shared" si="0"/>
        <v>20145.399999999998</v>
      </c>
      <c r="M32" s="133">
        <f>M28+M29+M30+M31</f>
        <v>3623.6</v>
      </c>
      <c r="N32" s="133">
        <f>N28+N29+N30+N31</f>
        <v>3835.2</v>
      </c>
      <c r="O32" s="133">
        <f>O28+O29+O30+O31</f>
        <v>4025.8</v>
      </c>
      <c r="P32" s="133">
        <f>P28+P29+P30+P31</f>
        <v>4225.6</v>
      </c>
      <c r="Q32" s="133">
        <f>Q28+Q29+Q30+Q31</f>
        <v>4435.2</v>
      </c>
    </row>
    <row r="33" spans="1:17" ht="12.75">
      <c r="A33" s="190" t="s">
        <v>23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2.5" customHeight="1">
      <c r="A34" s="290" t="s">
        <v>19</v>
      </c>
      <c r="B34" s="7"/>
      <c r="C34" s="7"/>
      <c r="D34" s="7"/>
      <c r="E34" s="7"/>
      <c r="F34" s="7"/>
      <c r="G34" s="7"/>
      <c r="H34" s="7"/>
      <c r="I34" s="7"/>
      <c r="J34" s="7"/>
      <c r="K34" s="8" t="s">
        <v>9</v>
      </c>
      <c r="L34" s="133">
        <f t="shared" si="0"/>
        <v>0</v>
      </c>
      <c r="M34" s="133">
        <f>6!M85</f>
        <v>0</v>
      </c>
      <c r="N34" s="133">
        <f>6!N85</f>
        <v>0</v>
      </c>
      <c r="O34" s="133">
        <f>6!O85</f>
        <v>0</v>
      </c>
      <c r="P34" s="133">
        <f>6!P85</f>
        <v>0</v>
      </c>
      <c r="Q34" s="133">
        <f>6!Q85</f>
        <v>0</v>
      </c>
    </row>
    <row r="35" spans="1:17" ht="22.5">
      <c r="A35" s="291"/>
      <c r="B35" s="7"/>
      <c r="C35" s="7"/>
      <c r="D35" s="7"/>
      <c r="E35" s="7"/>
      <c r="F35" s="7"/>
      <c r="G35" s="7"/>
      <c r="H35" s="7"/>
      <c r="I35" s="7"/>
      <c r="J35" s="7"/>
      <c r="K35" s="8" t="s">
        <v>10</v>
      </c>
      <c r="L35" s="133">
        <f t="shared" si="0"/>
        <v>205680.21602427503</v>
      </c>
      <c r="M35" s="133">
        <f>6!M86</f>
        <v>35614.3</v>
      </c>
      <c r="N35" s="133">
        <f>6!N86</f>
        <v>38828.75819999999</v>
      </c>
      <c r="O35" s="133">
        <f>6!O86</f>
        <v>40770.33111</v>
      </c>
      <c r="P35" s="133">
        <f>6!P86</f>
        <v>44130.127665500004</v>
      </c>
      <c r="Q35" s="133">
        <f>6!Q86</f>
        <v>46336.69904877501</v>
      </c>
    </row>
    <row r="36" spans="1:17" ht="22.5">
      <c r="A36" s="291"/>
      <c r="B36" s="7"/>
      <c r="C36" s="7"/>
      <c r="D36" s="7"/>
      <c r="E36" s="7"/>
      <c r="F36" s="7"/>
      <c r="G36" s="7"/>
      <c r="H36" s="7"/>
      <c r="I36" s="7"/>
      <c r="J36" s="7"/>
      <c r="K36" s="8" t="s">
        <v>11</v>
      </c>
      <c r="L36" s="133">
        <f t="shared" si="0"/>
        <v>114530</v>
      </c>
      <c r="M36" s="133">
        <f>6!M87</f>
        <v>22344</v>
      </c>
      <c r="N36" s="133">
        <f>6!N87</f>
        <v>22526</v>
      </c>
      <c r="O36" s="133">
        <f>6!O87</f>
        <v>22848</v>
      </c>
      <c r="P36" s="133">
        <f>6!P87</f>
        <v>23151</v>
      </c>
      <c r="Q36" s="133">
        <f>6!Q87</f>
        <v>23661</v>
      </c>
    </row>
    <row r="37" spans="1:17" ht="12.75">
      <c r="A37" s="291"/>
      <c r="B37" s="7"/>
      <c r="C37" s="7"/>
      <c r="D37" s="7"/>
      <c r="E37" s="7"/>
      <c r="F37" s="7"/>
      <c r="G37" s="7"/>
      <c r="H37" s="7"/>
      <c r="I37" s="7"/>
      <c r="J37" s="7"/>
      <c r="K37" s="8" t="s">
        <v>12</v>
      </c>
      <c r="L37" s="133">
        <f t="shared" si="0"/>
        <v>92339.75927567501</v>
      </c>
      <c r="M37" s="133">
        <f>6!M88</f>
        <v>18222.1</v>
      </c>
      <c r="N37" s="133">
        <f>6!N88</f>
        <v>19297.2734</v>
      </c>
      <c r="O37" s="133">
        <f>6!O88</f>
        <v>20262.072070000002</v>
      </c>
      <c r="P37" s="133">
        <f>6!P88</f>
        <v>21275.2106735</v>
      </c>
      <c r="Q37" s="133">
        <f>6!Q88</f>
        <v>13283.103132175002</v>
      </c>
    </row>
    <row r="38" spans="1:17" ht="12.75">
      <c r="A38" s="150"/>
      <c r="B38" s="7"/>
      <c r="C38" s="7"/>
      <c r="D38" s="7"/>
      <c r="E38" s="7"/>
      <c r="F38" s="7"/>
      <c r="G38" s="7"/>
      <c r="H38" s="7"/>
      <c r="I38" s="7"/>
      <c r="J38" s="7"/>
      <c r="K38" s="8" t="s">
        <v>160</v>
      </c>
      <c r="L38" s="133">
        <f t="shared" si="0"/>
        <v>412549.97529995</v>
      </c>
      <c r="M38" s="133">
        <f>M34+M35+M36+M37</f>
        <v>76180.4</v>
      </c>
      <c r="N38" s="133">
        <f>N34+N35+N36+N37</f>
        <v>80652.03159999999</v>
      </c>
      <c r="O38" s="133">
        <f>O34+O35+O36+O37</f>
        <v>83880.40318</v>
      </c>
      <c r="P38" s="133">
        <f>P34+P35+P36+P37</f>
        <v>88556.33833900001</v>
      </c>
      <c r="Q38" s="133">
        <f>Q34+Q35+Q36+Q37</f>
        <v>83280.80218095002</v>
      </c>
    </row>
    <row r="39" spans="1:17" ht="22.5" customHeight="1">
      <c r="A39" s="290" t="s">
        <v>21</v>
      </c>
      <c r="B39" s="7"/>
      <c r="C39" s="7"/>
      <c r="D39" s="7"/>
      <c r="E39" s="7"/>
      <c r="F39" s="7"/>
      <c r="G39" s="7"/>
      <c r="H39" s="7"/>
      <c r="I39" s="7"/>
      <c r="J39" s="7"/>
      <c r="K39" s="8" t="s">
        <v>9</v>
      </c>
      <c r="L39" s="133">
        <f t="shared" si="0"/>
        <v>0</v>
      </c>
      <c r="M39" s="133">
        <f>7!M32</f>
        <v>0</v>
      </c>
      <c r="N39" s="133">
        <f>7!N32</f>
        <v>0</v>
      </c>
      <c r="O39" s="133">
        <f>7!O32</f>
        <v>0</v>
      </c>
      <c r="P39" s="133">
        <f>7!P32</f>
        <v>0</v>
      </c>
      <c r="Q39" s="133">
        <f>7!Q32</f>
        <v>0</v>
      </c>
    </row>
    <row r="40" spans="1:17" ht="22.5">
      <c r="A40" s="291"/>
      <c r="B40" s="7"/>
      <c r="C40" s="7"/>
      <c r="D40" s="7"/>
      <c r="E40" s="7"/>
      <c r="F40" s="7"/>
      <c r="G40" s="7"/>
      <c r="H40" s="7"/>
      <c r="I40" s="7"/>
      <c r="J40" s="7"/>
      <c r="K40" s="8" t="s">
        <v>10</v>
      </c>
      <c r="L40" s="133">
        <f t="shared" si="0"/>
        <v>53886.422721737494</v>
      </c>
      <c r="M40" s="133">
        <f>7!M33</f>
        <v>9684.099999999999</v>
      </c>
      <c r="N40" s="133">
        <f>7!N33</f>
        <v>10255.461899999998</v>
      </c>
      <c r="O40" s="133">
        <f>7!O33</f>
        <v>10768.234994999999</v>
      </c>
      <c r="P40" s="133">
        <f>7!P33</f>
        <v>11306.64674475</v>
      </c>
      <c r="Q40" s="133">
        <f>7!Q33</f>
        <v>11871.9790819875</v>
      </c>
    </row>
    <row r="41" spans="1:17" ht="22.5">
      <c r="A41" s="291"/>
      <c r="B41" s="7"/>
      <c r="C41" s="7"/>
      <c r="D41" s="7"/>
      <c r="E41" s="7"/>
      <c r="F41" s="7"/>
      <c r="G41" s="7"/>
      <c r="H41" s="7"/>
      <c r="I41" s="7"/>
      <c r="J41" s="7"/>
      <c r="K41" s="8" t="s">
        <v>11</v>
      </c>
      <c r="L41" s="133">
        <f t="shared" si="0"/>
        <v>0</v>
      </c>
      <c r="M41" s="133">
        <f>7!M34</f>
        <v>0</v>
      </c>
      <c r="N41" s="133">
        <f>7!N34</f>
        <v>0</v>
      </c>
      <c r="O41" s="133">
        <f>7!O34</f>
        <v>0</v>
      </c>
      <c r="P41" s="133">
        <f>7!P34</f>
        <v>0</v>
      </c>
      <c r="Q41" s="133">
        <f>7!Q34</f>
        <v>0</v>
      </c>
    </row>
    <row r="42" spans="1:17" ht="12.75">
      <c r="A42" s="291"/>
      <c r="B42" s="7"/>
      <c r="C42" s="7"/>
      <c r="D42" s="7"/>
      <c r="E42" s="7"/>
      <c r="F42" s="7"/>
      <c r="G42" s="7"/>
      <c r="H42" s="7"/>
      <c r="I42" s="7"/>
      <c r="J42" s="7"/>
      <c r="K42" s="8" t="s">
        <v>12</v>
      </c>
      <c r="L42" s="133">
        <f t="shared" si="0"/>
        <v>145695.20267919998</v>
      </c>
      <c r="M42" s="133">
        <f>7!M35</f>
        <v>26183.4</v>
      </c>
      <c r="N42" s="133">
        <f>7!N35</f>
        <v>27728.1456</v>
      </c>
      <c r="O42" s="133">
        <f>7!O35</f>
        <v>29114.20288</v>
      </c>
      <c r="P42" s="133">
        <f>7!P35</f>
        <v>30570.563024</v>
      </c>
      <c r="Q42" s="133">
        <f>7!Q35</f>
        <v>32098.8911752</v>
      </c>
    </row>
    <row r="43" spans="1:17" ht="12.75">
      <c r="A43" s="292"/>
      <c r="B43" s="7"/>
      <c r="C43" s="7"/>
      <c r="D43" s="7"/>
      <c r="E43" s="7"/>
      <c r="F43" s="7"/>
      <c r="G43" s="7"/>
      <c r="H43" s="7"/>
      <c r="I43" s="7"/>
      <c r="J43" s="7"/>
      <c r="K43" s="8" t="s">
        <v>160</v>
      </c>
      <c r="L43" s="133">
        <f t="shared" si="0"/>
        <v>199581.62540093748</v>
      </c>
      <c r="M43" s="133">
        <f>M39+M40+M41+M42</f>
        <v>35867.5</v>
      </c>
      <c r="N43" s="133">
        <f>N39+N40+N41+N42</f>
        <v>37983.6075</v>
      </c>
      <c r="O43" s="133">
        <f>O39+O40+O41+O42</f>
        <v>39882.437875</v>
      </c>
      <c r="P43" s="133">
        <f>P39+P40+P41+P42</f>
        <v>41877.20976875</v>
      </c>
      <c r="Q43" s="133">
        <f>Q39+Q40+Q41+Q42</f>
        <v>43970.8702571875</v>
      </c>
    </row>
    <row r="44" spans="1:17" ht="22.5" customHeight="1">
      <c r="A44" s="290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8" t="s">
        <v>9</v>
      </c>
      <c r="L44" s="133">
        <f t="shared" si="0"/>
        <v>0</v>
      </c>
      <c r="M44" s="133">
        <f>8!M22</f>
        <v>0</v>
      </c>
      <c r="N44" s="133">
        <f>8!N22</f>
        <v>0</v>
      </c>
      <c r="O44" s="133">
        <f>8!O22</f>
        <v>0</v>
      </c>
      <c r="P44" s="133">
        <f>8!P22</f>
        <v>0</v>
      </c>
      <c r="Q44" s="133">
        <f>8!Q22</f>
        <v>0</v>
      </c>
    </row>
    <row r="45" spans="1:17" ht="22.5">
      <c r="A45" s="291"/>
      <c r="B45" s="7"/>
      <c r="C45" s="7"/>
      <c r="D45" s="7"/>
      <c r="E45" s="7"/>
      <c r="F45" s="7"/>
      <c r="G45" s="7"/>
      <c r="H45" s="7"/>
      <c r="I45" s="7"/>
      <c r="J45" s="7"/>
      <c r="K45" s="8" t="s">
        <v>10</v>
      </c>
      <c r="L45" s="133">
        <f t="shared" si="0"/>
        <v>25246.300000000003</v>
      </c>
      <c r="M45" s="133">
        <f>8!M23</f>
        <v>3489.2999999999997</v>
      </c>
      <c r="N45" s="133">
        <f>8!N23</f>
        <v>4431.5</v>
      </c>
      <c r="O45" s="133">
        <f>8!O23</f>
        <v>4653.2</v>
      </c>
      <c r="P45" s="133">
        <f>8!P23</f>
        <v>4885.9</v>
      </c>
      <c r="Q45" s="133">
        <f>8!Q23</f>
        <v>7786.400000000001</v>
      </c>
    </row>
    <row r="46" spans="1:17" ht="22.5">
      <c r="A46" s="291"/>
      <c r="B46" s="7"/>
      <c r="C46" s="7"/>
      <c r="D46" s="7"/>
      <c r="E46" s="7"/>
      <c r="F46" s="7"/>
      <c r="G46" s="7"/>
      <c r="H46" s="7"/>
      <c r="I46" s="7"/>
      <c r="J46" s="7"/>
      <c r="K46" s="8" t="s">
        <v>11</v>
      </c>
      <c r="L46" s="133">
        <f t="shared" si="0"/>
        <v>17249.699999999997</v>
      </c>
      <c r="M46" s="133">
        <f>8!M24</f>
        <v>3100</v>
      </c>
      <c r="N46" s="133">
        <f>8!N24</f>
        <v>3282.9</v>
      </c>
      <c r="O46" s="133">
        <f>8!O24</f>
        <v>3447</v>
      </c>
      <c r="P46" s="133">
        <f>8!P24</f>
        <v>3619.3999999999996</v>
      </c>
      <c r="Q46" s="133">
        <f>8!Q24</f>
        <v>3800.3999999999996</v>
      </c>
    </row>
    <row r="47" spans="1:17" ht="12.75">
      <c r="A47" s="291"/>
      <c r="B47" s="7"/>
      <c r="C47" s="7"/>
      <c r="D47" s="7"/>
      <c r="E47" s="7"/>
      <c r="F47" s="7"/>
      <c r="G47" s="7"/>
      <c r="H47" s="7"/>
      <c r="I47" s="7"/>
      <c r="J47" s="7"/>
      <c r="K47" s="8" t="s">
        <v>12</v>
      </c>
      <c r="L47" s="133">
        <f t="shared" si="0"/>
        <v>2225.9</v>
      </c>
      <c r="M47" s="133">
        <f>8!M25</f>
        <v>400</v>
      </c>
      <c r="N47" s="133">
        <f>8!N25</f>
        <v>423.6</v>
      </c>
      <c r="O47" s="133">
        <f>8!O25</f>
        <v>444.8</v>
      </c>
      <c r="P47" s="133">
        <f>8!P25</f>
        <v>467.1</v>
      </c>
      <c r="Q47" s="133">
        <f>8!Q25</f>
        <v>490.4</v>
      </c>
    </row>
    <row r="48" spans="1:17" ht="12.75">
      <c r="A48" s="292"/>
      <c r="B48" s="7"/>
      <c r="C48" s="7"/>
      <c r="D48" s="7"/>
      <c r="E48" s="7"/>
      <c r="F48" s="7"/>
      <c r="G48" s="7"/>
      <c r="H48" s="7"/>
      <c r="I48" s="7"/>
      <c r="J48" s="7"/>
      <c r="K48" s="8" t="s">
        <v>160</v>
      </c>
      <c r="L48" s="133">
        <f t="shared" si="0"/>
        <v>44721.899999999994</v>
      </c>
      <c r="M48" s="133">
        <f>M44+M45+M46+M47</f>
        <v>6989.299999999999</v>
      </c>
      <c r="N48" s="133">
        <f>N44+N45+N46+N47</f>
        <v>8138</v>
      </c>
      <c r="O48" s="133">
        <f>O44+O45+O46+O47</f>
        <v>8545</v>
      </c>
      <c r="P48" s="133">
        <f>P44+P45+P46+P47</f>
        <v>8972.4</v>
      </c>
      <c r="Q48" s="133">
        <f>Q44+Q45+Q46+Q47</f>
        <v>12077.199999999999</v>
      </c>
    </row>
    <row r="49" spans="1:17" ht="12.75">
      <c r="A49" s="190" t="s">
        <v>22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2"/>
    </row>
    <row r="50" spans="1:17" ht="22.5" customHeight="1">
      <c r="A50" s="301" t="s">
        <v>166</v>
      </c>
      <c r="B50" s="7"/>
      <c r="C50" s="7"/>
      <c r="D50" s="7"/>
      <c r="E50" s="7"/>
      <c r="F50" s="7"/>
      <c r="G50" s="7"/>
      <c r="H50" s="7"/>
      <c r="I50" s="7"/>
      <c r="J50" s="7"/>
      <c r="K50" s="8" t="s">
        <v>9</v>
      </c>
      <c r="L50" s="133">
        <f t="shared" si="0"/>
        <v>525509.2</v>
      </c>
      <c r="M50" s="133">
        <f>9!M23</f>
        <v>265025.3</v>
      </c>
      <c r="N50" s="133">
        <f>9!N23</f>
        <v>177985.9</v>
      </c>
      <c r="O50" s="133">
        <f>9!O23</f>
        <v>34307</v>
      </c>
      <c r="P50" s="133">
        <f>9!P23</f>
        <v>28213</v>
      </c>
      <c r="Q50" s="133">
        <f>9!Q23</f>
        <v>19978</v>
      </c>
    </row>
    <row r="51" spans="1:17" ht="22.5">
      <c r="A51" s="302"/>
      <c r="B51" s="7"/>
      <c r="C51" s="7"/>
      <c r="D51" s="7"/>
      <c r="E51" s="7"/>
      <c r="F51" s="7"/>
      <c r="G51" s="7"/>
      <c r="H51" s="7"/>
      <c r="I51" s="7"/>
      <c r="J51" s="7"/>
      <c r="K51" s="8" t="s">
        <v>10</v>
      </c>
      <c r="L51" s="133">
        <f t="shared" si="0"/>
        <v>13367</v>
      </c>
      <c r="M51" s="133">
        <f>9!M24</f>
        <v>4893.1</v>
      </c>
      <c r="N51" s="133">
        <f>9!N24</f>
        <v>5109.1</v>
      </c>
      <c r="O51" s="133">
        <f>9!O24</f>
        <v>1114.5</v>
      </c>
      <c r="P51" s="133">
        <f>9!P24</f>
        <v>1120.3</v>
      </c>
      <c r="Q51" s="133">
        <f>9!Q24</f>
        <v>1130</v>
      </c>
    </row>
    <row r="52" spans="1:17" ht="22.5">
      <c r="A52" s="302"/>
      <c r="B52" s="7"/>
      <c r="C52" s="7"/>
      <c r="D52" s="7"/>
      <c r="E52" s="7"/>
      <c r="F52" s="7"/>
      <c r="G52" s="7"/>
      <c r="H52" s="7"/>
      <c r="I52" s="7"/>
      <c r="J52" s="7"/>
      <c r="K52" s="8" t="s">
        <v>11</v>
      </c>
      <c r="L52" s="133">
        <f t="shared" si="0"/>
        <v>159353.6</v>
      </c>
      <c r="M52" s="133">
        <f>9!M25</f>
        <v>84821.6</v>
      </c>
      <c r="N52" s="133">
        <f>9!N25</f>
        <v>21766</v>
      </c>
      <c r="O52" s="133">
        <f>9!O25</f>
        <v>17814</v>
      </c>
      <c r="P52" s="133">
        <f>9!P25</f>
        <v>18717</v>
      </c>
      <c r="Q52" s="133">
        <f>9!Q25</f>
        <v>16235</v>
      </c>
    </row>
    <row r="53" spans="1:17" ht="12.75">
      <c r="A53" s="302"/>
      <c r="B53" s="7"/>
      <c r="C53" s="7"/>
      <c r="D53" s="7"/>
      <c r="E53" s="7"/>
      <c r="F53" s="7"/>
      <c r="G53" s="7"/>
      <c r="H53" s="7"/>
      <c r="I53" s="7"/>
      <c r="J53" s="7"/>
      <c r="K53" s="8" t="s">
        <v>12</v>
      </c>
      <c r="L53" s="133">
        <f t="shared" si="0"/>
        <v>349480.4</v>
      </c>
      <c r="M53" s="133">
        <f>9!M26</f>
        <v>103340.2</v>
      </c>
      <c r="N53" s="133">
        <f>9!N26</f>
        <v>45852.6</v>
      </c>
      <c r="O53" s="133">
        <f>9!O26</f>
        <v>40857</v>
      </c>
      <c r="P53" s="133">
        <f>9!P26</f>
        <v>91321.6</v>
      </c>
      <c r="Q53" s="133">
        <f>9!Q26</f>
        <v>68109</v>
      </c>
    </row>
    <row r="54" spans="1:17" ht="12.75">
      <c r="A54" s="151"/>
      <c r="B54" s="7"/>
      <c r="C54" s="7"/>
      <c r="D54" s="7"/>
      <c r="E54" s="7"/>
      <c r="F54" s="7"/>
      <c r="G54" s="7"/>
      <c r="H54" s="7"/>
      <c r="I54" s="7"/>
      <c r="J54" s="7"/>
      <c r="K54" s="8" t="s">
        <v>160</v>
      </c>
      <c r="L54" s="133">
        <f t="shared" si="0"/>
        <v>1047710.2000000001</v>
      </c>
      <c r="M54" s="133">
        <f>M50+M51+M52+M53</f>
        <v>458080.2</v>
      </c>
      <c r="N54" s="133">
        <f>N50+N51+N52+N53</f>
        <v>250713.6</v>
      </c>
      <c r="O54" s="133">
        <f>O50+O51+O52+O53</f>
        <v>94092.5</v>
      </c>
      <c r="P54" s="133">
        <f>P50+P51+P52+P53</f>
        <v>139371.90000000002</v>
      </c>
      <c r="Q54" s="133">
        <f>Q50+Q51+Q52+Q53</f>
        <v>105452</v>
      </c>
    </row>
    <row r="55" spans="1:17" ht="22.5">
      <c r="A55" s="290" t="s">
        <v>39</v>
      </c>
      <c r="B55" s="24"/>
      <c r="C55" s="7"/>
      <c r="D55" s="7"/>
      <c r="E55" s="7"/>
      <c r="F55" s="7"/>
      <c r="G55" s="7"/>
      <c r="H55" s="7"/>
      <c r="I55" s="7"/>
      <c r="J55" s="7"/>
      <c r="K55" s="8" t="s">
        <v>9</v>
      </c>
      <c r="L55" s="133">
        <f t="shared" si="0"/>
        <v>0</v>
      </c>
      <c r="M55" s="133">
        <f>'10'!M22</f>
        <v>0</v>
      </c>
      <c r="N55" s="133">
        <f>'10'!N22</f>
        <v>0</v>
      </c>
      <c r="O55" s="133">
        <f>'10'!O22</f>
        <v>0</v>
      </c>
      <c r="P55" s="133">
        <f>'10'!P22</f>
        <v>0</v>
      </c>
      <c r="Q55" s="133">
        <f>'10'!Q22</f>
        <v>0</v>
      </c>
    </row>
    <row r="56" spans="1:17" ht="22.5">
      <c r="A56" s="291"/>
      <c r="B56" s="24"/>
      <c r="C56" s="7"/>
      <c r="D56" s="7"/>
      <c r="E56" s="7"/>
      <c r="F56" s="7"/>
      <c r="G56" s="7"/>
      <c r="H56" s="7"/>
      <c r="I56" s="7"/>
      <c r="J56" s="7"/>
      <c r="K56" s="8" t="s">
        <v>10</v>
      </c>
      <c r="L56" s="133">
        <f t="shared" si="0"/>
        <v>16095.648161925</v>
      </c>
      <c r="M56" s="133">
        <f>'10'!M23</f>
        <v>2892.6</v>
      </c>
      <c r="N56" s="133">
        <f>'10'!N23</f>
        <v>3063.2634</v>
      </c>
      <c r="O56" s="133">
        <f>'10'!O23</f>
        <v>3216.42657</v>
      </c>
      <c r="P56" s="133">
        <f>'10'!P23</f>
        <v>3377.2478985000002</v>
      </c>
      <c r="Q56" s="133">
        <f>'10'!Q23</f>
        <v>3546.1102934250002</v>
      </c>
    </row>
    <row r="57" spans="1:17" ht="22.5">
      <c r="A57" s="291"/>
      <c r="B57" s="24"/>
      <c r="C57" s="7"/>
      <c r="D57" s="7"/>
      <c r="E57" s="7"/>
      <c r="F57" s="7"/>
      <c r="G57" s="7"/>
      <c r="H57" s="7"/>
      <c r="I57" s="7"/>
      <c r="J57" s="7"/>
      <c r="K57" s="8" t="s">
        <v>11</v>
      </c>
      <c r="L57" s="133">
        <f t="shared" si="0"/>
        <v>0</v>
      </c>
      <c r="M57" s="133">
        <f>'10'!M24</f>
        <v>0</v>
      </c>
      <c r="N57" s="133">
        <f>'10'!N24</f>
        <v>0</v>
      </c>
      <c r="O57" s="133">
        <f>'10'!O24</f>
        <v>0</v>
      </c>
      <c r="P57" s="133">
        <f>'10'!P24</f>
        <v>0</v>
      </c>
      <c r="Q57" s="133">
        <f>'10'!Q24</f>
        <v>0</v>
      </c>
    </row>
    <row r="58" spans="1:17" ht="12.75">
      <c r="A58" s="291"/>
      <c r="B58" s="24"/>
      <c r="C58" s="7"/>
      <c r="D58" s="7"/>
      <c r="E58" s="7"/>
      <c r="F58" s="7"/>
      <c r="G58" s="7"/>
      <c r="H58" s="7"/>
      <c r="I58" s="7"/>
      <c r="J58" s="7"/>
      <c r="K58" s="8" t="s">
        <v>12</v>
      </c>
      <c r="L58" s="133">
        <f t="shared" si="0"/>
        <v>152.465173075</v>
      </c>
      <c r="M58" s="133">
        <f>'10'!M25</f>
        <v>27.4</v>
      </c>
      <c r="N58" s="133">
        <f>'10'!N25</f>
        <v>29.016599999999997</v>
      </c>
      <c r="O58" s="133">
        <f>'10'!O25</f>
        <v>30.467429999999997</v>
      </c>
      <c r="P58" s="133">
        <f>'10'!P25</f>
        <v>31.990801499999996</v>
      </c>
      <c r="Q58" s="133">
        <f>'10'!Q25</f>
        <v>33.590341575</v>
      </c>
    </row>
    <row r="59" spans="1:17" ht="12.75">
      <c r="A59" s="292"/>
      <c r="B59" s="7"/>
      <c r="C59" s="7"/>
      <c r="D59" s="7"/>
      <c r="E59" s="7"/>
      <c r="F59" s="7"/>
      <c r="G59" s="7"/>
      <c r="H59" s="7"/>
      <c r="I59" s="7"/>
      <c r="J59" s="7"/>
      <c r="K59" s="8" t="s">
        <v>160</v>
      </c>
      <c r="L59" s="133">
        <f t="shared" si="0"/>
        <v>16248.113334999998</v>
      </c>
      <c r="M59" s="133">
        <f>M55+M56+M57+M58</f>
        <v>2920</v>
      </c>
      <c r="N59" s="133">
        <f>N55+N56+N57+N58</f>
        <v>3092.2799999999997</v>
      </c>
      <c r="O59" s="133">
        <f>O55+O56+O57+O58</f>
        <v>3246.8940000000002</v>
      </c>
      <c r="P59" s="133">
        <f>P55+P56+P57+P58</f>
        <v>3409.2387000000003</v>
      </c>
      <c r="Q59" s="133">
        <f>Q55+Q56+Q57+Q58</f>
        <v>3579.700635</v>
      </c>
    </row>
    <row r="60" spans="1:17" ht="22.5" customHeight="1">
      <c r="A60" s="287" t="s">
        <v>52</v>
      </c>
      <c r="B60" s="7"/>
      <c r="C60" s="7"/>
      <c r="D60" s="7"/>
      <c r="E60" s="7"/>
      <c r="F60" s="7"/>
      <c r="G60" s="7"/>
      <c r="H60" s="7"/>
      <c r="I60" s="7"/>
      <c r="J60" s="7"/>
      <c r="K60" s="8" t="s">
        <v>9</v>
      </c>
      <c r="L60" s="133">
        <f t="shared" si="0"/>
        <v>0</v>
      </c>
      <c r="M60" s="133">
        <f>'11'!M22</f>
        <v>0</v>
      </c>
      <c r="N60" s="133">
        <f>'11'!N22</f>
        <v>0</v>
      </c>
      <c r="O60" s="133">
        <f>'11'!O22</f>
        <v>0</v>
      </c>
      <c r="P60" s="133">
        <f>'11'!P22</f>
        <v>0</v>
      </c>
      <c r="Q60" s="133">
        <f>'11'!Q22</f>
        <v>0</v>
      </c>
    </row>
    <row r="61" spans="1:17" ht="22.5">
      <c r="A61" s="287"/>
      <c r="B61" s="7"/>
      <c r="C61" s="7"/>
      <c r="D61" s="7"/>
      <c r="E61" s="7"/>
      <c r="F61" s="7"/>
      <c r="G61" s="7"/>
      <c r="H61" s="7"/>
      <c r="I61" s="7"/>
      <c r="J61" s="7"/>
      <c r="K61" s="8" t="s">
        <v>10</v>
      </c>
      <c r="L61" s="133">
        <f t="shared" si="0"/>
        <v>55.7</v>
      </c>
      <c r="M61" s="133">
        <f>'11'!M23</f>
        <v>10</v>
      </c>
      <c r="N61" s="133">
        <f>'11'!N23</f>
        <v>10.6</v>
      </c>
      <c r="O61" s="133">
        <f>'11'!O23</f>
        <v>11.1</v>
      </c>
      <c r="P61" s="133">
        <f>'11'!P23</f>
        <v>11.7</v>
      </c>
      <c r="Q61" s="133">
        <f>'11'!Q23</f>
        <v>12.3</v>
      </c>
    </row>
    <row r="62" spans="1:17" ht="22.5">
      <c r="A62" s="287"/>
      <c r="B62" s="7"/>
      <c r="C62" s="7"/>
      <c r="D62" s="7"/>
      <c r="E62" s="7"/>
      <c r="F62" s="7"/>
      <c r="G62" s="7"/>
      <c r="H62" s="7"/>
      <c r="I62" s="7"/>
      <c r="J62" s="7"/>
      <c r="K62" s="8" t="s">
        <v>11</v>
      </c>
      <c r="L62" s="133">
        <f t="shared" si="0"/>
        <v>0</v>
      </c>
      <c r="M62" s="133">
        <f>'11'!M24</f>
        <v>0</v>
      </c>
      <c r="N62" s="133">
        <f>'11'!N24</f>
        <v>0</v>
      </c>
      <c r="O62" s="133">
        <f>'11'!O24</f>
        <v>0</v>
      </c>
      <c r="P62" s="133">
        <f>'11'!P24</f>
        <v>0</v>
      </c>
      <c r="Q62" s="133">
        <f>'11'!Q24</f>
        <v>0</v>
      </c>
    </row>
    <row r="63" spans="1:17" ht="12.75">
      <c r="A63" s="287"/>
      <c r="B63" s="7"/>
      <c r="C63" s="7"/>
      <c r="D63" s="7"/>
      <c r="E63" s="7"/>
      <c r="F63" s="7"/>
      <c r="G63" s="7"/>
      <c r="H63" s="7"/>
      <c r="I63" s="7"/>
      <c r="J63" s="7"/>
      <c r="K63" s="8" t="s">
        <v>12</v>
      </c>
      <c r="L63" s="133">
        <f t="shared" si="0"/>
        <v>0</v>
      </c>
      <c r="M63" s="133">
        <f>'11'!M25</f>
        <v>0</v>
      </c>
      <c r="N63" s="133">
        <f>'11'!N25</f>
        <v>0</v>
      </c>
      <c r="O63" s="133">
        <f>'11'!O25</f>
        <v>0</v>
      </c>
      <c r="P63" s="133">
        <f>'11'!P25</f>
        <v>0</v>
      </c>
      <c r="Q63" s="133">
        <f>'11'!Q25</f>
        <v>0</v>
      </c>
    </row>
    <row r="64" spans="1:17" ht="12.75">
      <c r="A64" s="287"/>
      <c r="B64" s="7"/>
      <c r="C64" s="7"/>
      <c r="D64" s="7"/>
      <c r="E64" s="7"/>
      <c r="F64" s="7"/>
      <c r="G64" s="7"/>
      <c r="H64" s="7"/>
      <c r="I64" s="7"/>
      <c r="J64" s="7"/>
      <c r="K64" s="8" t="s">
        <v>160</v>
      </c>
      <c r="L64" s="133">
        <f t="shared" si="0"/>
        <v>55.7</v>
      </c>
      <c r="M64" s="133">
        <f>M60+M61+M62+M63</f>
        <v>10</v>
      </c>
      <c r="N64" s="133">
        <f>N60+N61+N62+N63</f>
        <v>10.6</v>
      </c>
      <c r="O64" s="133">
        <f>O60+O61+O62+O63</f>
        <v>11.1</v>
      </c>
      <c r="P64" s="133">
        <f>P60+P61+P62+P63</f>
        <v>11.7</v>
      </c>
      <c r="Q64" s="133">
        <f>Q60+Q61+Q62+Q63</f>
        <v>12.3</v>
      </c>
    </row>
    <row r="65" spans="1:17" ht="22.5" customHeight="1">
      <c r="A65" s="287" t="s">
        <v>40</v>
      </c>
      <c r="B65" s="7"/>
      <c r="C65" s="7"/>
      <c r="D65" s="7"/>
      <c r="E65" s="7"/>
      <c r="F65" s="7"/>
      <c r="G65" s="7"/>
      <c r="H65" s="7"/>
      <c r="I65" s="7"/>
      <c r="J65" s="7"/>
      <c r="K65" s="8" t="s">
        <v>9</v>
      </c>
      <c r="L65" s="133">
        <f t="shared" si="0"/>
        <v>0</v>
      </c>
      <c r="M65" s="133">
        <f>'12'!M47</f>
        <v>0</v>
      </c>
      <c r="N65" s="133">
        <f>'12'!N47</f>
        <v>0</v>
      </c>
      <c r="O65" s="133">
        <f>'12'!O47</f>
        <v>0</v>
      </c>
      <c r="P65" s="133">
        <f>'12'!P47</f>
        <v>0</v>
      </c>
      <c r="Q65" s="133">
        <f>'12'!Q47</f>
        <v>0</v>
      </c>
    </row>
    <row r="66" spans="1:17" ht="22.5">
      <c r="A66" s="287"/>
      <c r="B66" s="7"/>
      <c r="C66" s="7"/>
      <c r="D66" s="7"/>
      <c r="E66" s="7"/>
      <c r="F66" s="7"/>
      <c r="G66" s="7"/>
      <c r="H66" s="7"/>
      <c r="I66" s="7"/>
      <c r="J66" s="7"/>
      <c r="K66" s="8" t="s">
        <v>10</v>
      </c>
      <c r="L66" s="133">
        <f t="shared" si="0"/>
        <v>537.4952925</v>
      </c>
      <c r="M66" s="133">
        <f>'12'!M48</f>
        <v>96.7</v>
      </c>
      <c r="N66" s="133">
        <f>'12'!N48</f>
        <v>102.39699999999999</v>
      </c>
      <c r="O66" s="133">
        <f>'12'!O48</f>
        <v>107.49185</v>
      </c>
      <c r="P66" s="133">
        <f>'12'!P48</f>
        <v>112.9064425</v>
      </c>
      <c r="Q66" s="133">
        <f>'12'!Q48</f>
        <v>118</v>
      </c>
    </row>
    <row r="67" spans="1:17" ht="22.5">
      <c r="A67" s="287"/>
      <c r="B67" s="7"/>
      <c r="C67" s="7"/>
      <c r="D67" s="7"/>
      <c r="E67" s="7"/>
      <c r="F67" s="7"/>
      <c r="G67" s="7"/>
      <c r="H67" s="7"/>
      <c r="I67" s="7"/>
      <c r="J67" s="7"/>
      <c r="K67" s="8" t="s">
        <v>11</v>
      </c>
      <c r="L67" s="133">
        <f t="shared" si="0"/>
        <v>0</v>
      </c>
      <c r="M67" s="133">
        <f>'12'!M49</f>
        <v>0</v>
      </c>
      <c r="N67" s="133">
        <f>'12'!N49</f>
        <v>0</v>
      </c>
      <c r="O67" s="133">
        <f>'12'!O49</f>
        <v>0</v>
      </c>
      <c r="P67" s="133">
        <f>'12'!P49</f>
        <v>0</v>
      </c>
      <c r="Q67" s="133">
        <f>'12'!Q49</f>
        <v>0</v>
      </c>
    </row>
    <row r="68" spans="1:17" ht="12.75">
      <c r="A68" s="287"/>
      <c r="B68" s="7"/>
      <c r="C68" s="7"/>
      <c r="D68" s="7"/>
      <c r="E68" s="7"/>
      <c r="F68" s="7"/>
      <c r="G68" s="7"/>
      <c r="H68" s="7"/>
      <c r="I68" s="7"/>
      <c r="J68" s="7"/>
      <c r="K68" s="8" t="s">
        <v>12</v>
      </c>
      <c r="L68" s="133">
        <f t="shared" si="0"/>
        <v>0</v>
      </c>
      <c r="M68" s="133">
        <f>'12'!M50</f>
        <v>0</v>
      </c>
      <c r="N68" s="133">
        <f>'12'!N50</f>
        <v>0</v>
      </c>
      <c r="O68" s="133">
        <f>'12'!O50</f>
        <v>0</v>
      </c>
      <c r="P68" s="133">
        <f>'12'!P50</f>
        <v>0</v>
      </c>
      <c r="Q68" s="133">
        <f>'12'!Q50</f>
        <v>0</v>
      </c>
    </row>
    <row r="69" spans="1:17" ht="12.75">
      <c r="A69" s="287"/>
      <c r="B69" s="7"/>
      <c r="C69" s="7"/>
      <c r="D69" s="7"/>
      <c r="E69" s="7"/>
      <c r="F69" s="7"/>
      <c r="G69" s="7"/>
      <c r="H69" s="7"/>
      <c r="I69" s="7"/>
      <c r="J69" s="7"/>
      <c r="K69" s="8" t="s">
        <v>160</v>
      </c>
      <c r="L69" s="133">
        <f t="shared" si="0"/>
        <v>537.4952925</v>
      </c>
      <c r="M69" s="133">
        <f>M65+M66+M67+M68</f>
        <v>96.7</v>
      </c>
      <c r="N69" s="133">
        <f>N65+N66+N67+N68</f>
        <v>102.39699999999999</v>
      </c>
      <c r="O69" s="133">
        <f>O65+O66+O67+O68</f>
        <v>107.49185</v>
      </c>
      <c r="P69" s="133">
        <f>P65+P66+P67+P68</f>
        <v>112.9064425</v>
      </c>
      <c r="Q69" s="133">
        <f>Q65+Q66+Q67+Q68</f>
        <v>118</v>
      </c>
    </row>
    <row r="70" spans="1:17" ht="22.5" customHeight="1">
      <c r="A70" s="290" t="s">
        <v>151</v>
      </c>
      <c r="B70" s="7"/>
      <c r="C70" s="7"/>
      <c r="D70" s="7"/>
      <c r="E70" s="7"/>
      <c r="F70" s="7"/>
      <c r="G70" s="7"/>
      <c r="H70" s="7"/>
      <c r="I70" s="7"/>
      <c r="J70" s="7"/>
      <c r="K70" s="8" t="s">
        <v>9</v>
      </c>
      <c r="L70" s="133">
        <f t="shared" si="0"/>
        <v>0</v>
      </c>
      <c r="M70" s="133">
        <f>'13'!M36</f>
        <v>0</v>
      </c>
      <c r="N70" s="133">
        <f>'13'!N36</f>
        <v>0</v>
      </c>
      <c r="O70" s="133">
        <f>'13'!O36</f>
        <v>0</v>
      </c>
      <c r="P70" s="133">
        <f>'13'!P36</f>
        <v>0</v>
      </c>
      <c r="Q70" s="133">
        <f>'13'!Q36</f>
        <v>0</v>
      </c>
    </row>
    <row r="71" spans="1:17" ht="22.5">
      <c r="A71" s="291"/>
      <c r="B71" s="7"/>
      <c r="C71" s="7"/>
      <c r="D71" s="7"/>
      <c r="E71" s="7"/>
      <c r="F71" s="7"/>
      <c r="G71" s="7"/>
      <c r="H71" s="7"/>
      <c r="I71" s="7"/>
      <c r="J71" s="7"/>
      <c r="K71" s="8" t="s">
        <v>10</v>
      </c>
      <c r="L71" s="133">
        <f t="shared" si="0"/>
        <v>178207.5995388125</v>
      </c>
      <c r="M71" s="133">
        <f>'13'!M37</f>
        <v>32026.3</v>
      </c>
      <c r="N71" s="133">
        <f>'13'!N37</f>
        <v>33915.7705</v>
      </c>
      <c r="O71" s="133">
        <f>'13'!O37</f>
        <v>35611.644025</v>
      </c>
      <c r="P71" s="133">
        <f>'13'!P37</f>
        <v>37392.05122625</v>
      </c>
      <c r="Q71" s="133">
        <f>'13'!Q37</f>
        <v>39261.8337875625</v>
      </c>
    </row>
    <row r="72" spans="1:17" ht="22.5">
      <c r="A72" s="291"/>
      <c r="B72" s="7"/>
      <c r="C72" s="7"/>
      <c r="D72" s="7"/>
      <c r="E72" s="7"/>
      <c r="F72" s="7"/>
      <c r="G72" s="7"/>
      <c r="H72" s="7"/>
      <c r="I72" s="7"/>
      <c r="J72" s="7"/>
      <c r="K72" s="8" t="s">
        <v>11</v>
      </c>
      <c r="L72" s="133">
        <f t="shared" si="0"/>
        <v>0</v>
      </c>
      <c r="M72" s="133">
        <f>'13'!M38</f>
        <v>0</v>
      </c>
      <c r="N72" s="133">
        <f>'13'!N38</f>
        <v>0</v>
      </c>
      <c r="O72" s="133">
        <f>'13'!O38</f>
        <v>0</v>
      </c>
      <c r="P72" s="133">
        <f>'13'!P38</f>
        <v>0</v>
      </c>
      <c r="Q72" s="133">
        <f>'13'!Q38</f>
        <v>0</v>
      </c>
    </row>
    <row r="73" spans="1:17" ht="12.75">
      <c r="A73" s="291"/>
      <c r="B73" s="10"/>
      <c r="C73" s="10"/>
      <c r="D73" s="10"/>
      <c r="E73" s="10"/>
      <c r="F73" s="10"/>
      <c r="G73" s="10"/>
      <c r="H73" s="10"/>
      <c r="I73" s="10"/>
      <c r="J73" s="10"/>
      <c r="K73" s="29" t="s">
        <v>12</v>
      </c>
      <c r="L73" s="133">
        <f aca="true" t="shared" si="1" ref="L73:L84">M73+N73+O73+P73+Q73</f>
        <v>0</v>
      </c>
      <c r="M73" s="133">
        <f>'13'!M39</f>
        <v>0</v>
      </c>
      <c r="N73" s="133">
        <f>'13'!N39</f>
        <v>0</v>
      </c>
      <c r="O73" s="133">
        <f>'13'!O39</f>
        <v>0</v>
      </c>
      <c r="P73" s="133">
        <f>'13'!P39</f>
        <v>0</v>
      </c>
      <c r="Q73" s="133">
        <f>'13'!Q39</f>
        <v>0</v>
      </c>
    </row>
    <row r="74" spans="1:17" ht="12.75">
      <c r="A74" s="292"/>
      <c r="B74" s="10"/>
      <c r="C74" s="10"/>
      <c r="D74" s="10"/>
      <c r="E74" s="10"/>
      <c r="F74" s="10"/>
      <c r="G74" s="10"/>
      <c r="H74" s="10"/>
      <c r="I74" s="10"/>
      <c r="J74" s="10"/>
      <c r="K74" s="29" t="s">
        <v>160</v>
      </c>
      <c r="L74" s="133">
        <f t="shared" si="1"/>
        <v>178207.5995388125</v>
      </c>
      <c r="M74" s="133">
        <f>M70+M71+M72+M73</f>
        <v>32026.3</v>
      </c>
      <c r="N74" s="133">
        <f>N70+N71+N72+N73</f>
        <v>33915.7705</v>
      </c>
      <c r="O74" s="133">
        <f>O70+O71+O72+O73</f>
        <v>35611.644025</v>
      </c>
      <c r="P74" s="133">
        <f>P70+P71+P72+P73</f>
        <v>37392.05122625</v>
      </c>
      <c r="Q74" s="133">
        <f>Q70+Q71+Q72+Q73</f>
        <v>39261.8337875625</v>
      </c>
    </row>
    <row r="75" spans="1:17" ht="25.5" customHeight="1">
      <c r="A75" s="290" t="s">
        <v>117</v>
      </c>
      <c r="B75" s="7"/>
      <c r="C75" s="7"/>
      <c r="D75" s="7"/>
      <c r="E75" s="7"/>
      <c r="F75" s="7"/>
      <c r="G75" s="7"/>
      <c r="H75" s="7"/>
      <c r="I75" s="7"/>
      <c r="J75" s="7"/>
      <c r="K75" s="8" t="s">
        <v>9</v>
      </c>
      <c r="L75" s="133">
        <f t="shared" si="1"/>
        <v>12963</v>
      </c>
      <c r="M75" s="133">
        <f>'14'!M26</f>
        <v>11200</v>
      </c>
      <c r="N75" s="133">
        <f>'14'!N26</f>
        <v>1763</v>
      </c>
      <c r="O75" s="133">
        <f>'14'!O26</f>
        <v>0</v>
      </c>
      <c r="P75" s="133">
        <f>'14'!P26</f>
        <v>0</v>
      </c>
      <c r="Q75" s="133">
        <f>'14'!Q26</f>
        <v>0</v>
      </c>
    </row>
    <row r="76" spans="1:17" ht="22.5">
      <c r="A76" s="291"/>
      <c r="B76" s="7"/>
      <c r="C76" s="7"/>
      <c r="D76" s="7"/>
      <c r="E76" s="7"/>
      <c r="F76" s="7"/>
      <c r="G76" s="7"/>
      <c r="H76" s="7"/>
      <c r="I76" s="7"/>
      <c r="J76" s="7"/>
      <c r="K76" s="8" t="s">
        <v>10</v>
      </c>
      <c r="L76" s="133">
        <f t="shared" si="1"/>
        <v>1000</v>
      </c>
      <c r="M76" s="133">
        <f>'14'!M27</f>
        <v>408.5</v>
      </c>
      <c r="N76" s="133">
        <f>'14'!N27</f>
        <v>591.5</v>
      </c>
      <c r="O76" s="133">
        <f>'14'!O27</f>
        <v>0</v>
      </c>
      <c r="P76" s="133">
        <f>'14'!P27</f>
        <v>0</v>
      </c>
      <c r="Q76" s="133">
        <f>'14'!Q27</f>
        <v>0</v>
      </c>
    </row>
    <row r="77" spans="1:17" ht="22.5">
      <c r="A77" s="291"/>
      <c r="B77" s="7"/>
      <c r="C77" s="7"/>
      <c r="D77" s="7"/>
      <c r="E77" s="7"/>
      <c r="F77" s="7"/>
      <c r="G77" s="7"/>
      <c r="H77" s="7"/>
      <c r="I77" s="7"/>
      <c r="J77" s="7"/>
      <c r="K77" s="8" t="s">
        <v>11</v>
      </c>
      <c r="L77" s="133">
        <f t="shared" si="1"/>
        <v>6819.8</v>
      </c>
      <c r="M77" s="133">
        <f>'14'!M28</f>
        <v>819.8</v>
      </c>
      <c r="N77" s="133">
        <f>'14'!N28</f>
        <v>6000</v>
      </c>
      <c r="O77" s="133">
        <f>'14'!O28</f>
        <v>0</v>
      </c>
      <c r="P77" s="133">
        <f>'14'!P28</f>
        <v>0</v>
      </c>
      <c r="Q77" s="133">
        <f>'14'!Q28</f>
        <v>0</v>
      </c>
    </row>
    <row r="78" spans="1:17" ht="12.75">
      <c r="A78" s="291"/>
      <c r="B78" s="7"/>
      <c r="C78" s="7"/>
      <c r="D78" s="7"/>
      <c r="E78" s="7"/>
      <c r="F78" s="7"/>
      <c r="G78" s="7"/>
      <c r="H78" s="7"/>
      <c r="I78" s="7"/>
      <c r="J78" s="7"/>
      <c r="K78" s="8" t="s">
        <v>12</v>
      </c>
      <c r="L78" s="133">
        <f t="shared" si="1"/>
        <v>11090</v>
      </c>
      <c r="M78" s="133">
        <f>'14'!M29</f>
        <v>0</v>
      </c>
      <c r="N78" s="133">
        <f>'14'!N29</f>
        <v>11090</v>
      </c>
      <c r="O78" s="133">
        <f>'14'!O29</f>
        <v>0</v>
      </c>
      <c r="P78" s="133">
        <f>'14'!P29</f>
        <v>0</v>
      </c>
      <c r="Q78" s="133">
        <f>'14'!Q29</f>
        <v>0</v>
      </c>
    </row>
    <row r="79" spans="1:17" ht="12.75">
      <c r="A79" s="292"/>
      <c r="B79" s="7"/>
      <c r="C79" s="7"/>
      <c r="D79" s="7"/>
      <c r="E79" s="7"/>
      <c r="F79" s="7"/>
      <c r="G79" s="7"/>
      <c r="H79" s="7"/>
      <c r="I79" s="7"/>
      <c r="J79" s="7"/>
      <c r="K79" s="8" t="s">
        <v>160</v>
      </c>
      <c r="L79" s="133">
        <f t="shared" si="1"/>
        <v>31872.8</v>
      </c>
      <c r="M79" s="133">
        <f>M75+M76+M77+M78</f>
        <v>12428.3</v>
      </c>
      <c r="N79" s="133">
        <f>N75+N76+N77+N78</f>
        <v>19444.5</v>
      </c>
      <c r="O79" s="133">
        <f>O75+O76+O77+O78</f>
        <v>0</v>
      </c>
      <c r="P79" s="133">
        <f>P75+P76+P77+P78</f>
        <v>0</v>
      </c>
      <c r="Q79" s="133">
        <f>Q75+Q76+Q77+Q78</f>
        <v>0</v>
      </c>
    </row>
    <row r="80" spans="1:17" ht="22.5">
      <c r="A80" s="290" t="s">
        <v>154</v>
      </c>
      <c r="B80" s="7"/>
      <c r="C80" s="7"/>
      <c r="D80" s="7"/>
      <c r="E80" s="7"/>
      <c r="F80" s="7"/>
      <c r="G80" s="7"/>
      <c r="H80" s="7"/>
      <c r="I80" s="7"/>
      <c r="J80" s="7"/>
      <c r="K80" s="8" t="s">
        <v>9</v>
      </c>
      <c r="L80" s="133">
        <f t="shared" si="1"/>
        <v>0</v>
      </c>
      <c r="M80" s="133">
        <f>'15'!M46</f>
        <v>0</v>
      </c>
      <c r="N80" s="133">
        <f>'15'!N46</f>
        <v>0</v>
      </c>
      <c r="O80" s="133">
        <f>'15'!O46</f>
        <v>0</v>
      </c>
      <c r="P80" s="133">
        <f>'15'!P46</f>
        <v>0</v>
      </c>
      <c r="Q80" s="133">
        <f>'15'!Q46</f>
        <v>0</v>
      </c>
    </row>
    <row r="81" spans="1:17" ht="22.5">
      <c r="A81" s="291"/>
      <c r="B81" s="7"/>
      <c r="C81" s="7"/>
      <c r="D81" s="7"/>
      <c r="E81" s="7"/>
      <c r="F81" s="7"/>
      <c r="G81" s="7"/>
      <c r="H81" s="7"/>
      <c r="I81" s="7"/>
      <c r="J81" s="7"/>
      <c r="K81" s="8" t="s">
        <v>10</v>
      </c>
      <c r="L81" s="133">
        <f t="shared" si="1"/>
        <v>24500</v>
      </c>
      <c r="M81" s="133">
        <f>'15'!M47</f>
        <v>0</v>
      </c>
      <c r="N81" s="133">
        <f>'15'!N47</f>
        <v>12250</v>
      </c>
      <c r="O81" s="133">
        <f>'15'!O47</f>
        <v>12250</v>
      </c>
      <c r="P81" s="133">
        <f>'15'!P47</f>
        <v>0</v>
      </c>
      <c r="Q81" s="133">
        <f>'15'!Q47</f>
        <v>0</v>
      </c>
    </row>
    <row r="82" spans="1:17" ht="22.5">
      <c r="A82" s="291"/>
      <c r="B82" s="7"/>
      <c r="C82" s="7"/>
      <c r="D82" s="7"/>
      <c r="E82" s="7"/>
      <c r="F82" s="7"/>
      <c r="G82" s="7"/>
      <c r="H82" s="7"/>
      <c r="I82" s="7"/>
      <c r="J82" s="7"/>
      <c r="K82" s="8" t="s">
        <v>11</v>
      </c>
      <c r="L82" s="133">
        <f t="shared" si="1"/>
        <v>49000</v>
      </c>
      <c r="M82" s="133">
        <f>'15'!M48</f>
        <v>0</v>
      </c>
      <c r="N82" s="133">
        <f>'15'!N48</f>
        <v>24500</v>
      </c>
      <c r="O82" s="133">
        <f>'15'!O48</f>
        <v>24500</v>
      </c>
      <c r="P82" s="133">
        <f>'15'!P48</f>
        <v>0</v>
      </c>
      <c r="Q82" s="133">
        <f>'15'!Q48</f>
        <v>0</v>
      </c>
    </row>
    <row r="83" spans="1:17" ht="15.75" customHeight="1">
      <c r="A83" s="291"/>
      <c r="B83" s="7"/>
      <c r="C83" s="7"/>
      <c r="D83" s="7"/>
      <c r="E83" s="7"/>
      <c r="F83" s="7"/>
      <c r="G83" s="7"/>
      <c r="H83" s="7"/>
      <c r="I83" s="7"/>
      <c r="J83" s="7"/>
      <c r="K83" s="29" t="s">
        <v>12</v>
      </c>
      <c r="L83" s="133">
        <f t="shared" si="1"/>
        <v>138080</v>
      </c>
      <c r="M83" s="133">
        <f>'15'!M49</f>
        <v>18080</v>
      </c>
      <c r="N83" s="133">
        <f>'15'!N49</f>
        <v>60000</v>
      </c>
      <c r="O83" s="133">
        <f>'15'!O49</f>
        <v>60000</v>
      </c>
      <c r="P83" s="133">
        <f>'15'!P49</f>
        <v>0</v>
      </c>
      <c r="Q83" s="133">
        <f>'15'!Q49</f>
        <v>0</v>
      </c>
    </row>
    <row r="84" spans="1:17" ht="15.75" customHeight="1">
      <c r="A84" s="292"/>
      <c r="B84" s="7"/>
      <c r="C84" s="7"/>
      <c r="D84" s="7"/>
      <c r="E84" s="7"/>
      <c r="F84" s="7"/>
      <c r="G84" s="7"/>
      <c r="H84" s="7"/>
      <c r="I84" s="7"/>
      <c r="J84" s="7"/>
      <c r="K84" s="8" t="s">
        <v>160</v>
      </c>
      <c r="L84" s="133">
        <f t="shared" si="1"/>
        <v>211580</v>
      </c>
      <c r="M84" s="133">
        <f>M80+M81+M82+M83</f>
        <v>18080</v>
      </c>
      <c r="N84" s="133">
        <f>N80+N81+N82+N83</f>
        <v>96750</v>
      </c>
      <c r="O84" s="133">
        <f>O80+O81+O82+O83</f>
        <v>96750</v>
      </c>
      <c r="P84" s="133">
        <f>P80+P81+P82+P83</f>
        <v>0</v>
      </c>
      <c r="Q84" s="133">
        <f>Q80+Q81+Q82+Q83</f>
        <v>0</v>
      </c>
    </row>
    <row r="85" spans="1:18" ht="22.5">
      <c r="A85" s="293" t="s">
        <v>15</v>
      </c>
      <c r="B85" s="293"/>
      <c r="C85" s="293"/>
      <c r="D85" s="293"/>
      <c r="E85" s="293"/>
      <c r="F85" s="293"/>
      <c r="G85" s="293"/>
      <c r="H85" s="293"/>
      <c r="I85" s="293"/>
      <c r="J85" s="293"/>
      <c r="K85" s="48" t="s">
        <v>9</v>
      </c>
      <c r="L85" s="134">
        <f>M85+N85+O85+P85+Q85</f>
        <v>543929.1</v>
      </c>
      <c r="M85" s="134">
        <f aca="true" t="shared" si="2" ref="M85:Q88">M8+M13+M18+M23+M28+M34+M39+M44+M50+M55+M60+M65+M70+M75+M80</f>
        <v>277244.39999999997</v>
      </c>
      <c r="N85" s="134">
        <f t="shared" si="2"/>
        <v>180808</v>
      </c>
      <c r="O85" s="134">
        <f t="shared" si="2"/>
        <v>35397.1</v>
      </c>
      <c r="P85" s="134">
        <f t="shared" si="2"/>
        <v>29341.5</v>
      </c>
      <c r="Q85" s="134">
        <f t="shared" si="2"/>
        <v>21138.1</v>
      </c>
      <c r="R85" s="60"/>
    </row>
    <row r="86" spans="1:17" ht="22.5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48" t="s">
        <v>10</v>
      </c>
      <c r="L86" s="134">
        <f>M86+N86+O86+P86+Q86</f>
        <v>576692.7079209376</v>
      </c>
      <c r="M86" s="134">
        <f t="shared" si="2"/>
        <v>99573.1</v>
      </c>
      <c r="N86" s="134">
        <f t="shared" si="2"/>
        <v>119615.12449999999</v>
      </c>
      <c r="O86" s="134">
        <f t="shared" si="2"/>
        <v>120112.96072500001</v>
      </c>
      <c r="P86" s="134">
        <f t="shared" si="2"/>
        <v>114527.73876125</v>
      </c>
      <c r="Q86" s="134">
        <f t="shared" si="2"/>
        <v>122863.7839346875</v>
      </c>
    </row>
    <row r="87" spans="1:17" ht="22.5">
      <c r="A87" s="293"/>
      <c r="B87" s="293"/>
      <c r="C87" s="293"/>
      <c r="D87" s="293"/>
      <c r="E87" s="293"/>
      <c r="F87" s="293"/>
      <c r="G87" s="293"/>
      <c r="H87" s="293"/>
      <c r="I87" s="293"/>
      <c r="J87" s="293"/>
      <c r="K87" s="48" t="s">
        <v>11</v>
      </c>
      <c r="L87" s="134">
        <f>M87+N87+O87+P87+Q87</f>
        <v>374015.80874999997</v>
      </c>
      <c r="M87" s="134">
        <f t="shared" si="2"/>
        <v>115826.6</v>
      </c>
      <c r="N87" s="134">
        <f t="shared" si="2"/>
        <v>83354.7</v>
      </c>
      <c r="O87" s="134">
        <f t="shared" si="2"/>
        <v>73895.5</v>
      </c>
      <c r="P87" s="134">
        <f t="shared" si="2"/>
        <v>51085.575</v>
      </c>
      <c r="Q87" s="134">
        <f t="shared" si="2"/>
        <v>49853.43375</v>
      </c>
    </row>
    <row r="88" spans="1:17" ht="15" customHeight="1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48" t="s">
        <v>12</v>
      </c>
      <c r="L88" s="134">
        <f>M88+N88+O88+P88+Q88</f>
        <v>748815.34712795</v>
      </c>
      <c r="M88" s="134">
        <f t="shared" si="2"/>
        <v>167884.9</v>
      </c>
      <c r="N88" s="134">
        <f t="shared" si="2"/>
        <v>166306.5356</v>
      </c>
      <c r="O88" s="134">
        <f t="shared" si="2"/>
        <v>152687.54238</v>
      </c>
      <c r="P88" s="134">
        <f t="shared" si="2"/>
        <v>145742.86449900002</v>
      </c>
      <c r="Q88" s="134">
        <f t="shared" si="2"/>
        <v>116193.50464895001</v>
      </c>
    </row>
    <row r="89" spans="1:17" ht="12.75">
      <c r="A89" s="293"/>
      <c r="B89" s="293"/>
      <c r="C89" s="293"/>
      <c r="D89" s="293"/>
      <c r="E89" s="293"/>
      <c r="F89" s="293"/>
      <c r="G89" s="293"/>
      <c r="H89" s="293"/>
      <c r="I89" s="293"/>
      <c r="J89" s="293"/>
      <c r="K89" s="79" t="s">
        <v>29</v>
      </c>
      <c r="L89" s="157">
        <f>M89+N89+O89+P89+Q89</f>
        <v>2243452.9036988877</v>
      </c>
      <c r="M89" s="158">
        <f>M85+M86+M87+M88</f>
        <v>660529</v>
      </c>
      <c r="N89" s="158">
        <v>550084.3</v>
      </c>
      <c r="O89" s="158">
        <f>O85+O86+O87+O88</f>
        <v>382093.103105</v>
      </c>
      <c r="P89" s="158">
        <f>P85+P86+P87+P88</f>
        <v>340697.67826025</v>
      </c>
      <c r="Q89" s="158">
        <f>Q85+Q86+Q87+Q88</f>
        <v>310048.8223336375</v>
      </c>
    </row>
    <row r="90" spans="1:17" ht="12.75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36"/>
      <c r="L90" s="134"/>
      <c r="M90" s="173"/>
      <c r="N90" s="173"/>
      <c r="O90" s="173"/>
      <c r="P90" s="173"/>
      <c r="Q90" s="173"/>
    </row>
    <row r="91" spans="1:17" ht="12.75" customHeight="1">
      <c r="A91" s="135" t="s">
        <v>153</v>
      </c>
      <c r="B91" s="289" t="s">
        <v>61</v>
      </c>
      <c r="C91" s="289"/>
      <c r="D91" s="289"/>
      <c r="E91" s="289"/>
      <c r="F91" s="289"/>
      <c r="G91" s="289"/>
      <c r="H91" s="289"/>
      <c r="I91" s="289"/>
      <c r="J91" s="289"/>
      <c r="K91" s="289"/>
      <c r="L91" s="134">
        <f>M91+N91+O91+P91+Q91</f>
        <v>366307.51400812494</v>
      </c>
      <c r="M91" s="134">
        <f>1!M28+2!M72+3!M45+4!M60+5!M44+6!M91+7!M38+8!M28+'10'!M28+'11'!M28+'12'!M53+'13'!M42+'14'!M32+'15'!M52</f>
        <v>64952.99999999999</v>
      </c>
      <c r="N91" s="134">
        <f>1!N28+2!N72+3!N45+4!N60+5!N44+6!N91+7!N38+8!N28+'10'!N28+'11'!N28+'12'!N53+'13'!N42+'14'!N32+'15'!N52</f>
        <v>71856.965</v>
      </c>
      <c r="O91" s="134">
        <f>1!O28+2!O72+3!O45+4!O60+5!O44+6!O91+7!O38+8!O28+'10'!O28+'11'!O28+'12'!O53+'13'!O42+'14'!O32+'15'!O52</f>
        <v>71846.80825</v>
      </c>
      <c r="P91" s="134">
        <f>1!P28+2!P72+3!P45+4!P60+5!P44+6!P91+7!P38+8!P28+'10'!P28+'11'!P28+'12'!P53+'13'!P42+'14'!P32+'15'!P52</f>
        <v>76791.56866250001</v>
      </c>
      <c r="Q91" s="134">
        <f>1!Q28+2!Q72+3!Q45+4!Q60+5!Q44+6!Q91+7!Q38+8!Q28+'10'!Q28+'11'!Q28+'12'!Q53+'13'!Q42+'14'!Q32+'15'!Q52</f>
        <v>80859.17209562499</v>
      </c>
    </row>
    <row r="92" spans="1:17" ht="12.75" customHeight="1">
      <c r="A92" s="91"/>
      <c r="B92" s="289" t="s">
        <v>62</v>
      </c>
      <c r="C92" s="289"/>
      <c r="D92" s="289"/>
      <c r="E92" s="289"/>
      <c r="F92" s="289"/>
      <c r="G92" s="289"/>
      <c r="H92" s="289"/>
      <c r="I92" s="289"/>
      <c r="J92" s="289"/>
      <c r="K92" s="289"/>
      <c r="L92" s="134">
        <f>M92+N92+O92+P92+Q92</f>
        <v>587072.2784407625</v>
      </c>
      <c r="M92" s="134">
        <f>1!M29+2!M73+3!M46+4!M61+5!M45+6!M92+7!M39+8!M29+'10'!M29+'11'!M29+'12'!M54+'13'!M43+'14'!M33+'15'!M53</f>
        <v>115006.9</v>
      </c>
      <c r="N92" s="134">
        <f>1!N29+2!N73+3!N46+4!N61+5!N45+6!N92+7!N39+8!N29+'10'!N29+'11'!N29+'12'!N54+'13'!N43+'14'!N33+'15'!N53</f>
        <v>125190.75510000001</v>
      </c>
      <c r="O92" s="134">
        <f>1!O29+2!O73+3!O46+4!O61+5!O45+6!O92+7!O39+8!O29+'10'!O29+'11'!O29+'12'!O54+'13'!O43+'14'!O33+'15'!O53</f>
        <v>113648.447855</v>
      </c>
      <c r="P92" s="134">
        <f>1!P29+2!P73+3!P46+4!P61+5!P45+6!P92+7!P39+8!P29+'10'!P29+'11'!P29+'12'!P54+'13'!P43+'14'!P33+'15'!P53</f>
        <v>118490.62524775</v>
      </c>
      <c r="Q92" s="134">
        <f>1!Q29+2!Q73+3!Q46+4!Q61+5!Q45+6!Q92+7!Q39+8!Q29+'10'!Q29+'11'!Q29+'12'!Q54+'13'!Q43+'14'!Q33+'15'!Q53</f>
        <v>114735.55023801251</v>
      </c>
    </row>
    <row r="93" spans="1:17" ht="15" customHeight="1">
      <c r="A93" s="91"/>
      <c r="B93" s="289" t="s">
        <v>63</v>
      </c>
      <c r="C93" s="289"/>
      <c r="D93" s="289"/>
      <c r="E93" s="289"/>
      <c r="F93" s="289"/>
      <c r="G93" s="289"/>
      <c r="H93" s="289"/>
      <c r="I93" s="289"/>
      <c r="J93" s="289"/>
      <c r="K93" s="289"/>
      <c r="L93" s="134">
        <f>M93+N93+O93+P93+Q93</f>
        <v>461.90000000000003</v>
      </c>
      <c r="M93" s="134">
        <f>1!M30+2!M74+3!M47+4!M62+5!M46+6!M93+7!M40+8!M30+'10'!M30+'11'!M30+'12'!M55+'13'!M44+'14'!M34+'15'!M54</f>
        <v>83</v>
      </c>
      <c r="N93" s="134">
        <f>1!N30+2!N74+3!N47+4!N62+5!N46+6!N93+7!N40+8!N30+'10'!N30+'11'!N30+'12'!N55+'13'!N44+'14'!N34+'15'!N54</f>
        <v>87.9</v>
      </c>
      <c r="O93" s="134">
        <f>1!O30+2!O74+3!O47+4!O62+5!O46+6!O93+7!O40+8!O30+'10'!O30+'11'!O30+'12'!O55+'13'!O44+'14'!O34+'15'!O54</f>
        <v>92.3</v>
      </c>
      <c r="P93" s="134">
        <f>1!P30+2!P74+3!P47+4!P62+5!P46+6!P93+7!P40+8!P30+'10'!P30+'11'!P30+'12'!P55+'13'!P44+'14'!P34+'15'!P54</f>
        <v>96.9</v>
      </c>
      <c r="Q93" s="134">
        <f>1!Q30+2!Q74+3!Q47+4!Q62+5!Q46+6!Q93+7!Q40+8!Q30+'10'!Q30+'11'!Q30+'12'!Q55+'13'!Q44+'14'!Q34+'15'!Q54</f>
        <v>101.8</v>
      </c>
    </row>
    <row r="94" spans="1:17" ht="16.5" customHeight="1">
      <c r="A94" s="91"/>
      <c r="B94" s="289" t="s">
        <v>64</v>
      </c>
      <c r="C94" s="289"/>
      <c r="D94" s="289"/>
      <c r="E94" s="289"/>
      <c r="F94" s="289"/>
      <c r="G94" s="289"/>
      <c r="H94" s="289"/>
      <c r="I94" s="289"/>
      <c r="J94" s="289"/>
      <c r="K94" s="289"/>
      <c r="L94" s="134">
        <f>M94+N94+O94+P94+Q94</f>
        <v>211913.90985</v>
      </c>
      <c r="M94" s="134">
        <f>1!M31+2!M75+3!M48+4!M63+5!M47+6!M94+7!M41+8!M31+'10'!M31+'11'!M31+'12'!M56+'13'!M45+'14'!M35+'15'!M55</f>
        <v>18140</v>
      </c>
      <c r="N94" s="134">
        <f>1!N31+2!N75+3!N48+4!N63+5!N47+6!N94+7!N41+8!N31+'10'!N31+'11'!N31+'12'!N56+'13'!N45+'14'!N35+'15'!N55</f>
        <v>96813.54</v>
      </c>
      <c r="O94" s="134">
        <f>1!O31+2!O75+3!O48+4!O63+5!O47+6!O94+7!O41+8!O31+'10'!O31+'11'!O31+'12'!O56+'13'!O45+'14'!O35+'15'!O55</f>
        <v>96816.717</v>
      </c>
      <c r="P94" s="134">
        <f>1!P31+2!P75+3!P48+4!P63+5!P47+6!P94+7!P41+8!P31+'10'!P31+'11'!P31+'12'!P56+'13'!P45+'14'!P35+'15'!P55</f>
        <v>70.05285</v>
      </c>
      <c r="Q94" s="134">
        <f>1!Q31+2!Q75+3!Q48+4!Q63+5!Q47+6!Q94+7!Q41+8!Q31+'10'!Q31+'11'!Q31+'12'!Q56+'13'!Q45+'14'!Q35+'15'!Q55</f>
        <v>73.6</v>
      </c>
    </row>
    <row r="95" spans="1:17" ht="15.75" customHeight="1">
      <c r="A95" s="91"/>
      <c r="B95" s="288" t="s">
        <v>130</v>
      </c>
      <c r="C95" s="288"/>
      <c r="D95" s="288"/>
      <c r="E95" s="288"/>
      <c r="F95" s="288"/>
      <c r="G95" s="288"/>
      <c r="H95" s="288"/>
      <c r="I95" s="288"/>
      <c r="J95" s="288"/>
      <c r="K95" s="288"/>
      <c r="L95" s="134">
        <f>M95+N95+O95+P95+Q95</f>
        <v>1077697.3</v>
      </c>
      <c r="M95" s="134">
        <f>8!M32+9!M33</f>
        <v>462437.9</v>
      </c>
      <c r="N95" s="134">
        <f>8!N32+9!N33</f>
        <v>256043.4</v>
      </c>
      <c r="O95" s="134">
        <f>8!O32+9!O33</f>
        <v>99688.8</v>
      </c>
      <c r="P95" s="134">
        <f>8!P32+9!P33</f>
        <v>145248.50000000003</v>
      </c>
      <c r="Q95" s="134">
        <f>8!Q32+9!Q33</f>
        <v>114278.7</v>
      </c>
    </row>
  </sheetData>
  <mergeCells count="44">
    <mergeCell ref="A33:Q33"/>
    <mergeCell ref="A49:Q49"/>
    <mergeCell ref="A65:A69"/>
    <mergeCell ref="A70:A74"/>
    <mergeCell ref="A44:A48"/>
    <mergeCell ref="A39:A43"/>
    <mergeCell ref="A55:A59"/>
    <mergeCell ref="A50:A53"/>
    <mergeCell ref="A34:A37"/>
    <mergeCell ref="J1:J5"/>
    <mergeCell ref="M1:Q1"/>
    <mergeCell ref="M2:M5"/>
    <mergeCell ref="N2:N5"/>
    <mergeCell ref="O2:O5"/>
    <mergeCell ref="P2:P5"/>
    <mergeCell ref="Q2:Q5"/>
    <mergeCell ref="A23:A26"/>
    <mergeCell ref="A6:Q6"/>
    <mergeCell ref="L1:L5"/>
    <mergeCell ref="A1:A5"/>
    <mergeCell ref="B1:B5"/>
    <mergeCell ref="K1:K5"/>
    <mergeCell ref="A7:Q7"/>
    <mergeCell ref="A18:A22"/>
    <mergeCell ref="A8:A12"/>
    <mergeCell ref="A13:A17"/>
    <mergeCell ref="C1:H1"/>
    <mergeCell ref="I1:I5"/>
    <mergeCell ref="C2:C5"/>
    <mergeCell ref="D2:D5"/>
    <mergeCell ref="H2:H5"/>
    <mergeCell ref="E2:E5"/>
    <mergeCell ref="F2:F5"/>
    <mergeCell ref="G2:G5"/>
    <mergeCell ref="A28:A32"/>
    <mergeCell ref="A60:A64"/>
    <mergeCell ref="B95:K95"/>
    <mergeCell ref="B91:K91"/>
    <mergeCell ref="B92:K92"/>
    <mergeCell ref="B93:K93"/>
    <mergeCell ref="B94:K94"/>
    <mergeCell ref="A75:A79"/>
    <mergeCell ref="A80:A84"/>
    <mergeCell ref="A85:J90"/>
  </mergeCells>
  <printOptions/>
  <pageMargins left="0.7874015748031497" right="0.7874015748031497" top="1.3779527559055118" bottom="0.3937007874015748" header="0.6692913385826772" footer="0.2755905511811024"/>
  <pageSetup horizontalDpi="600" verticalDpi="600" orientation="landscape" paperSize="9" scale="78" r:id="rId1"/>
  <rowBreaks count="3" manualBreakCount="3">
    <brk id="32" max="255" man="1"/>
    <brk id="59" max="16" man="1"/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SheetLayoutView="100" workbookViewId="0" topLeftCell="A1">
      <pane ySplit="6" topLeftCell="BM7" activePane="bottomLeft" state="frozen"/>
      <selection pane="topLeft" activeCell="B1" sqref="B1"/>
      <selection pane="bottomLeft" activeCell="H83" sqref="H83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6.125" style="0" customWidth="1"/>
    <col min="4" max="4" width="5.75390625" style="0" customWidth="1"/>
    <col min="5" max="5" width="5.125" style="0" customWidth="1"/>
    <col min="6" max="6" width="5.375" style="0" customWidth="1"/>
    <col min="7" max="7" width="4.625" style="0" customWidth="1"/>
    <col min="8" max="8" width="5.375" style="0" customWidth="1"/>
    <col min="9" max="9" width="24.00390625" style="0" customWidth="1"/>
    <col min="10" max="10" width="15.25390625" style="0" customWidth="1"/>
    <col min="11" max="11" width="10.625" style="0" customWidth="1"/>
    <col min="12" max="12" width="9.875" style="0" bestFit="1" customWidth="1"/>
    <col min="13" max="14" width="6.375" style="0" customWidth="1"/>
    <col min="15" max="15" width="6.75390625" style="0" customWidth="1"/>
    <col min="16" max="16" width="6.625" style="0" customWidth="1"/>
    <col min="17" max="17" width="6.375" style="0" customWidth="1"/>
  </cols>
  <sheetData>
    <row r="1" ht="12.75">
      <c r="I1" s="81"/>
    </row>
    <row r="2" spans="1:17" ht="12.75" customHeight="1">
      <c r="A2" s="205" t="s">
        <v>1</v>
      </c>
      <c r="B2" s="205" t="s">
        <v>2</v>
      </c>
      <c r="C2" s="205" t="s">
        <v>3</v>
      </c>
      <c r="D2" s="205"/>
      <c r="E2" s="205"/>
      <c r="F2" s="205"/>
      <c r="G2" s="205"/>
      <c r="H2" s="205"/>
      <c r="I2" s="205" t="s">
        <v>4</v>
      </c>
      <c r="J2" s="205" t="s">
        <v>132</v>
      </c>
      <c r="K2" s="205" t="s">
        <v>5</v>
      </c>
      <c r="L2" s="202" t="s">
        <v>7</v>
      </c>
      <c r="M2" s="204"/>
      <c r="N2" s="204"/>
      <c r="O2" s="204"/>
      <c r="P2" s="204"/>
      <c r="Q2" s="204"/>
    </row>
    <row r="3" spans="1:17" ht="12.75">
      <c r="A3" s="205"/>
      <c r="B3" s="205"/>
      <c r="C3" s="205" t="s">
        <v>6</v>
      </c>
      <c r="D3" s="205">
        <v>2012</v>
      </c>
      <c r="E3" s="205">
        <v>2013</v>
      </c>
      <c r="F3" s="205">
        <v>2014</v>
      </c>
      <c r="G3" s="205">
        <v>2015</v>
      </c>
      <c r="H3" s="205">
        <v>2016</v>
      </c>
      <c r="I3" s="205"/>
      <c r="J3" s="205"/>
      <c r="K3" s="205"/>
      <c r="L3" s="202"/>
      <c r="M3" s="187">
        <v>2012</v>
      </c>
      <c r="N3" s="187">
        <v>2013</v>
      </c>
      <c r="O3" s="187">
        <v>2014</v>
      </c>
      <c r="P3" s="199">
        <v>2015</v>
      </c>
      <c r="Q3" s="199">
        <v>2016</v>
      </c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2"/>
      <c r="M5" s="187"/>
      <c r="N5" s="187"/>
      <c r="O5" s="187"/>
      <c r="P5" s="199"/>
      <c r="Q5" s="199"/>
    </row>
    <row r="6" spans="1:17" ht="12.75">
      <c r="A6" s="205"/>
      <c r="B6" s="205"/>
      <c r="C6" s="205"/>
      <c r="D6" s="205"/>
      <c r="E6" s="205"/>
      <c r="F6" s="205"/>
      <c r="G6" s="205"/>
      <c r="H6" s="205"/>
      <c r="I6" s="205"/>
      <c r="J6" s="206"/>
      <c r="K6" s="205"/>
      <c r="L6" s="202"/>
      <c r="M6" s="187"/>
      <c r="N6" s="187"/>
      <c r="O6" s="187"/>
      <c r="P6" s="199"/>
      <c r="Q6" s="199"/>
    </row>
    <row r="7" spans="1:17" ht="13.5" customHeight="1">
      <c r="A7" s="194" t="s">
        <v>16</v>
      </c>
      <c r="B7" s="230" t="s">
        <v>34</v>
      </c>
      <c r="C7" s="23">
        <v>2840</v>
      </c>
      <c r="D7" s="23">
        <v>530</v>
      </c>
      <c r="E7" s="23">
        <v>550</v>
      </c>
      <c r="F7" s="23">
        <v>560</v>
      </c>
      <c r="G7" s="23">
        <v>580</v>
      </c>
      <c r="H7" s="23">
        <v>620</v>
      </c>
      <c r="I7" s="230" t="s">
        <v>33</v>
      </c>
      <c r="J7" s="230" t="s">
        <v>69</v>
      </c>
      <c r="K7" s="13"/>
      <c r="L7" s="13"/>
      <c r="M7" s="13"/>
      <c r="N7" s="13"/>
      <c r="O7" s="13"/>
      <c r="P7" s="13"/>
      <c r="Q7" s="13"/>
    </row>
    <row r="8" spans="1:17" ht="22.5">
      <c r="A8" s="194"/>
      <c r="B8" s="231"/>
      <c r="C8" s="13"/>
      <c r="D8" s="13"/>
      <c r="E8" s="13"/>
      <c r="F8" s="13"/>
      <c r="G8" s="13"/>
      <c r="H8" s="13"/>
      <c r="I8" s="231"/>
      <c r="J8" s="231"/>
      <c r="K8" s="8" t="s">
        <v>9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22.5">
      <c r="A9" s="194"/>
      <c r="B9" s="231"/>
      <c r="C9" s="13"/>
      <c r="D9" s="13"/>
      <c r="E9" s="13"/>
      <c r="F9" s="13"/>
      <c r="G9" s="13"/>
      <c r="H9" s="13"/>
      <c r="I9" s="231"/>
      <c r="J9" s="231"/>
      <c r="K9" s="8" t="s">
        <v>10</v>
      </c>
      <c r="L9" s="18">
        <f>M9+N9+O9+P9+Q9</f>
        <v>5080.434990625001</v>
      </c>
      <c r="M9" s="18">
        <f>M15+M16+M17+M18</f>
        <v>917</v>
      </c>
      <c r="N9" s="18">
        <f>N15+N16+N17+N18</f>
        <v>965.9250000000001</v>
      </c>
      <c r="O9" s="18">
        <f>O15+O16+O17+O18</f>
        <v>1014.3212500000001</v>
      </c>
      <c r="P9" s="18">
        <f>P15+P16+P17+P18</f>
        <v>1064.9823125000003</v>
      </c>
      <c r="Q9" s="18">
        <f>Q15+Q16+Q17+Q18</f>
        <v>1118.2064281250002</v>
      </c>
    </row>
    <row r="10" spans="1:17" ht="22.5" customHeight="1">
      <c r="A10" s="194"/>
      <c r="B10" s="231"/>
      <c r="C10" s="13"/>
      <c r="D10" s="13"/>
      <c r="E10" s="13"/>
      <c r="F10" s="13"/>
      <c r="G10" s="13"/>
      <c r="H10" s="13"/>
      <c r="I10" s="231"/>
      <c r="J10" s="232"/>
      <c r="K10" s="8" t="s">
        <v>11</v>
      </c>
      <c r="L10" s="18">
        <f>M10+N10+O10+P10+Q10</f>
        <v>23572.6</v>
      </c>
      <c r="M10" s="4">
        <v>4190.1</v>
      </c>
      <c r="N10" s="4">
        <v>4438.3</v>
      </c>
      <c r="O10" s="4">
        <v>4698.8</v>
      </c>
      <c r="P10" s="4">
        <v>4976.5</v>
      </c>
      <c r="Q10" s="4">
        <v>5268.9</v>
      </c>
    </row>
    <row r="11" spans="1:17" ht="14.25" customHeight="1">
      <c r="A11" s="194"/>
      <c r="B11" s="231"/>
      <c r="C11" s="110"/>
      <c r="D11" s="110"/>
      <c r="E11" s="110"/>
      <c r="F11" s="110"/>
      <c r="G11" s="110"/>
      <c r="H11" s="110"/>
      <c r="I11" s="231"/>
      <c r="J11" s="64" t="s">
        <v>136</v>
      </c>
      <c r="K11" s="8" t="s">
        <v>12</v>
      </c>
      <c r="L11" s="18">
        <f>M11+N11+O11+P11+Q11</f>
        <v>967.4</v>
      </c>
      <c r="M11" s="58">
        <v>173.9</v>
      </c>
      <c r="N11" s="58">
        <v>184.1</v>
      </c>
      <c r="O11" s="58">
        <v>193.3</v>
      </c>
      <c r="P11" s="58">
        <v>203</v>
      </c>
      <c r="Q11" s="58">
        <v>213.1</v>
      </c>
    </row>
    <row r="12" spans="1:17" ht="14.25" customHeight="1">
      <c r="A12" s="194"/>
      <c r="B12" s="231"/>
      <c r="C12" s="110"/>
      <c r="D12" s="110"/>
      <c r="E12" s="110"/>
      <c r="F12" s="110"/>
      <c r="G12" s="110"/>
      <c r="H12" s="110"/>
      <c r="I12" s="40"/>
      <c r="J12" s="64"/>
      <c r="K12" s="8" t="s">
        <v>160</v>
      </c>
      <c r="L12" s="18">
        <f>M12+N12+O12+P12+Q12</f>
        <v>29620.434990625</v>
      </c>
      <c r="M12" s="58">
        <f>M8+M9+M10+M11</f>
        <v>5281</v>
      </c>
      <c r="N12" s="58">
        <f>N8+N9+N10+N11</f>
        <v>5588.325000000001</v>
      </c>
      <c r="O12" s="58">
        <f>O8+O9+O10+O11</f>
        <v>5906.42125</v>
      </c>
      <c r="P12" s="58">
        <f>P8+P9+P10+P11</f>
        <v>6244.4823125</v>
      </c>
      <c r="Q12" s="58">
        <f>Q8+Q9+Q10+Q11</f>
        <v>6600.2064281250005</v>
      </c>
    </row>
    <row r="13" spans="1:17" ht="14.25" customHeight="1">
      <c r="A13" s="194"/>
      <c r="B13" s="231"/>
      <c r="C13" s="110"/>
      <c r="D13" s="110"/>
      <c r="E13" s="110"/>
      <c r="F13" s="110"/>
      <c r="G13" s="110"/>
      <c r="H13" s="110"/>
      <c r="I13" s="40"/>
      <c r="J13" s="13" t="s">
        <v>26</v>
      </c>
      <c r="K13" s="8"/>
      <c r="L13" s="18"/>
      <c r="M13" s="58"/>
      <c r="N13" s="58"/>
      <c r="O13" s="58"/>
      <c r="P13" s="58"/>
      <c r="Q13" s="58"/>
    </row>
    <row r="14" spans="1:17" ht="14.25" customHeight="1">
      <c r="A14" s="194"/>
      <c r="B14" s="231"/>
      <c r="C14" s="110"/>
      <c r="D14" s="110"/>
      <c r="E14" s="110"/>
      <c r="F14" s="110"/>
      <c r="G14" s="110"/>
      <c r="H14" s="110"/>
      <c r="I14" s="46" t="s">
        <v>60</v>
      </c>
      <c r="J14" s="13"/>
      <c r="K14" s="8"/>
      <c r="L14" s="58"/>
      <c r="M14" s="58"/>
      <c r="N14" s="58"/>
      <c r="O14" s="58"/>
      <c r="P14" s="58"/>
      <c r="Q14" s="58"/>
    </row>
    <row r="15" spans="1:17" ht="12.75">
      <c r="A15" s="194"/>
      <c r="B15" s="231"/>
      <c r="C15" s="110"/>
      <c r="D15" s="110"/>
      <c r="E15" s="110"/>
      <c r="F15" s="110"/>
      <c r="G15" s="110"/>
      <c r="H15" s="110"/>
      <c r="I15" s="46" t="s">
        <v>61</v>
      </c>
      <c r="J15" s="13"/>
      <c r="K15" s="8"/>
      <c r="L15" s="58">
        <f>M15+N15+O15+P15+Q15</f>
        <v>4135.934990625001</v>
      </c>
      <c r="M15" s="58">
        <v>748.5</v>
      </c>
      <c r="N15" s="58">
        <f>M15*1.05</f>
        <v>785.9250000000001</v>
      </c>
      <c r="O15" s="58">
        <f>N15*1.05</f>
        <v>825.22125</v>
      </c>
      <c r="P15" s="58">
        <f>O15*1.05</f>
        <v>866.4823125000001</v>
      </c>
      <c r="Q15" s="58">
        <f>P15*1.05</f>
        <v>909.8064281250001</v>
      </c>
    </row>
    <row r="16" spans="1:17" ht="13.5" customHeight="1">
      <c r="A16" s="194"/>
      <c r="B16" s="231"/>
      <c r="C16" s="110"/>
      <c r="D16" s="110"/>
      <c r="E16" s="110"/>
      <c r="F16" s="110"/>
      <c r="G16" s="110"/>
      <c r="H16" s="110"/>
      <c r="I16" s="46" t="s">
        <v>62</v>
      </c>
      <c r="J16" s="13"/>
      <c r="K16" s="8"/>
      <c r="L16" s="58">
        <f>M16+N16+O16+P16+Q16</f>
        <v>944.5</v>
      </c>
      <c r="M16" s="58">
        <v>168.5</v>
      </c>
      <c r="N16" s="58">
        <v>180</v>
      </c>
      <c r="O16" s="58">
        <v>189.1</v>
      </c>
      <c r="P16" s="58">
        <v>198.5</v>
      </c>
      <c r="Q16" s="58">
        <v>208.4</v>
      </c>
    </row>
    <row r="17" spans="1:17" ht="23.25" customHeight="1">
      <c r="A17" s="194"/>
      <c r="B17" s="231"/>
      <c r="C17" s="110"/>
      <c r="D17" s="110"/>
      <c r="E17" s="110"/>
      <c r="F17" s="110"/>
      <c r="G17" s="110"/>
      <c r="H17" s="110"/>
      <c r="I17" s="46" t="s">
        <v>63</v>
      </c>
      <c r="J17" s="13"/>
      <c r="K17" s="8"/>
      <c r="L17" s="58">
        <f aca="true" t="shared" si="0" ref="L17:L30">M17+N17+O17+P17+Q17</f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</row>
    <row r="18" spans="1:17" ht="15" customHeight="1">
      <c r="A18" s="194"/>
      <c r="B18" s="232"/>
      <c r="C18" s="13"/>
      <c r="D18" s="13"/>
      <c r="E18" s="13"/>
      <c r="F18" s="13"/>
      <c r="G18" s="13"/>
      <c r="H18" s="13"/>
      <c r="I18" s="46" t="s">
        <v>64</v>
      </c>
      <c r="J18" s="13"/>
      <c r="K18" s="13"/>
      <c r="L18" s="58">
        <f t="shared" si="0"/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5" customHeight="1">
      <c r="A19" s="194"/>
      <c r="B19" s="41"/>
      <c r="C19" s="68"/>
      <c r="D19" s="68"/>
      <c r="E19" s="68"/>
      <c r="F19" s="68"/>
      <c r="G19" s="68"/>
      <c r="H19" s="68"/>
      <c r="I19" s="46"/>
      <c r="J19" s="68" t="s">
        <v>30</v>
      </c>
      <c r="K19" s="68"/>
      <c r="L19" s="58"/>
      <c r="M19" s="111"/>
      <c r="N19" s="111"/>
      <c r="O19" s="111"/>
      <c r="P19" s="111"/>
      <c r="Q19" s="111"/>
    </row>
    <row r="20" spans="1:17" ht="15" customHeight="1">
      <c r="A20" s="194"/>
      <c r="B20" s="41"/>
      <c r="C20" s="68"/>
      <c r="D20" s="68"/>
      <c r="E20" s="68"/>
      <c r="F20" s="68"/>
      <c r="G20" s="68"/>
      <c r="H20" s="68"/>
      <c r="I20" s="46" t="s">
        <v>60</v>
      </c>
      <c r="J20" s="68"/>
      <c r="K20" s="68"/>
      <c r="L20" s="58"/>
      <c r="M20" s="111"/>
      <c r="N20" s="111"/>
      <c r="O20" s="111"/>
      <c r="P20" s="111"/>
      <c r="Q20" s="111"/>
    </row>
    <row r="21" spans="1:17" ht="15" customHeight="1">
      <c r="A21" s="194"/>
      <c r="B21" s="41"/>
      <c r="C21" s="68"/>
      <c r="D21" s="68"/>
      <c r="E21" s="68"/>
      <c r="F21" s="68"/>
      <c r="G21" s="68"/>
      <c r="H21" s="68"/>
      <c r="I21" s="46" t="s">
        <v>61</v>
      </c>
      <c r="J21" s="68"/>
      <c r="K21" s="68"/>
      <c r="L21" s="58">
        <f t="shared" si="0"/>
        <v>23572.6</v>
      </c>
      <c r="M21" s="111">
        <f>M10</f>
        <v>4190.1</v>
      </c>
      <c r="N21" s="111">
        <f>N10</f>
        <v>4438.3</v>
      </c>
      <c r="O21" s="111">
        <f>O10</f>
        <v>4698.8</v>
      </c>
      <c r="P21" s="111">
        <f>P10</f>
        <v>4976.5</v>
      </c>
      <c r="Q21" s="111">
        <f>Q10</f>
        <v>5268.9</v>
      </c>
    </row>
    <row r="22" spans="1:17" ht="15" customHeight="1">
      <c r="A22" s="194"/>
      <c r="B22" s="41"/>
      <c r="C22" s="68"/>
      <c r="D22" s="68"/>
      <c r="E22" s="68"/>
      <c r="F22" s="68"/>
      <c r="G22" s="68"/>
      <c r="H22" s="68"/>
      <c r="I22" s="46" t="s">
        <v>62</v>
      </c>
      <c r="J22" s="68"/>
      <c r="K22" s="68"/>
      <c r="L22" s="58">
        <f t="shared" si="0"/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</row>
    <row r="23" spans="1:17" ht="15" customHeight="1">
      <c r="A23" s="194"/>
      <c r="B23" s="41"/>
      <c r="C23" s="68"/>
      <c r="D23" s="68"/>
      <c r="E23" s="68"/>
      <c r="F23" s="68"/>
      <c r="G23" s="68"/>
      <c r="H23" s="68"/>
      <c r="I23" s="46" t="s">
        <v>63</v>
      </c>
      <c r="J23" s="68"/>
      <c r="K23" s="68"/>
      <c r="L23" s="58">
        <f t="shared" si="0"/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</row>
    <row r="24" spans="1:17" ht="15" customHeight="1">
      <c r="A24" s="194"/>
      <c r="B24" s="41"/>
      <c r="C24" s="68"/>
      <c r="D24" s="68"/>
      <c r="E24" s="68"/>
      <c r="F24" s="68"/>
      <c r="G24" s="68"/>
      <c r="H24" s="68"/>
      <c r="I24" s="46" t="s">
        <v>64</v>
      </c>
      <c r="J24" s="68"/>
      <c r="K24" s="68"/>
      <c r="L24" s="58">
        <f t="shared" si="0"/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</row>
    <row r="25" spans="1:17" ht="15" customHeight="1">
      <c r="A25" s="194"/>
      <c r="B25" s="41"/>
      <c r="C25" s="68"/>
      <c r="D25" s="68"/>
      <c r="E25" s="68"/>
      <c r="F25" s="68"/>
      <c r="G25" s="68"/>
      <c r="H25" s="68"/>
      <c r="I25" s="46"/>
      <c r="J25" s="68" t="s">
        <v>12</v>
      </c>
      <c r="K25" s="68"/>
      <c r="L25" s="58"/>
      <c r="M25" s="111"/>
      <c r="N25" s="111"/>
      <c r="O25" s="111"/>
      <c r="P25" s="111"/>
      <c r="Q25" s="111"/>
    </row>
    <row r="26" spans="1:17" ht="15" customHeight="1">
      <c r="A26" s="194"/>
      <c r="B26" s="41"/>
      <c r="C26" s="68"/>
      <c r="D26" s="68"/>
      <c r="E26" s="68"/>
      <c r="F26" s="68"/>
      <c r="G26" s="68"/>
      <c r="H26" s="68"/>
      <c r="I26" s="46" t="s">
        <v>60</v>
      </c>
      <c r="J26" s="68"/>
      <c r="K26" s="68"/>
      <c r="L26" s="58"/>
      <c r="M26" s="111"/>
      <c r="N26" s="111"/>
      <c r="O26" s="111"/>
      <c r="P26" s="111"/>
      <c r="Q26" s="111"/>
    </row>
    <row r="27" spans="1:17" ht="15" customHeight="1">
      <c r="A27" s="194"/>
      <c r="B27" s="41"/>
      <c r="C27" s="68"/>
      <c r="D27" s="68"/>
      <c r="E27" s="68"/>
      <c r="F27" s="68"/>
      <c r="G27" s="68"/>
      <c r="H27" s="68"/>
      <c r="I27" s="46" t="s">
        <v>61</v>
      </c>
      <c r="J27" s="68"/>
      <c r="K27" s="68"/>
      <c r="L27" s="58">
        <f t="shared" si="0"/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</row>
    <row r="28" spans="1:17" ht="15" customHeight="1">
      <c r="A28" s="194"/>
      <c r="B28" s="41"/>
      <c r="C28" s="68"/>
      <c r="D28" s="68"/>
      <c r="E28" s="68"/>
      <c r="F28" s="68"/>
      <c r="G28" s="68"/>
      <c r="H28" s="68"/>
      <c r="I28" s="46" t="s">
        <v>62</v>
      </c>
      <c r="J28" s="68"/>
      <c r="K28" s="68"/>
      <c r="L28" s="58">
        <f t="shared" si="0"/>
        <v>967.4</v>
      </c>
      <c r="M28" s="111">
        <f>M11</f>
        <v>173.9</v>
      </c>
      <c r="N28" s="111">
        <f>N11</f>
        <v>184.1</v>
      </c>
      <c r="O28" s="111">
        <f>O11</f>
        <v>193.3</v>
      </c>
      <c r="P28" s="111">
        <f>P11</f>
        <v>203</v>
      </c>
      <c r="Q28" s="111">
        <f>Q11</f>
        <v>213.1</v>
      </c>
    </row>
    <row r="29" spans="1:17" ht="15" customHeight="1">
      <c r="A29" s="194"/>
      <c r="B29" s="41"/>
      <c r="C29" s="68"/>
      <c r="D29" s="68"/>
      <c r="E29" s="68"/>
      <c r="F29" s="68"/>
      <c r="G29" s="68"/>
      <c r="H29" s="68"/>
      <c r="I29" s="46" t="s">
        <v>63</v>
      </c>
      <c r="J29" s="68"/>
      <c r="K29" s="68"/>
      <c r="L29" s="58">
        <f t="shared" si="0"/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</row>
    <row r="30" spans="1:17" ht="15" customHeight="1">
      <c r="A30" s="194"/>
      <c r="B30" s="41"/>
      <c r="C30" s="68"/>
      <c r="D30" s="68"/>
      <c r="E30" s="68"/>
      <c r="F30" s="68"/>
      <c r="G30" s="68"/>
      <c r="H30" s="68"/>
      <c r="I30" s="46" t="s">
        <v>64</v>
      </c>
      <c r="J30" s="68"/>
      <c r="K30" s="68"/>
      <c r="L30" s="58">
        <f t="shared" si="0"/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</row>
    <row r="31" spans="1:17" ht="23.25" customHeight="1">
      <c r="A31" s="194"/>
      <c r="B31" s="193" t="s">
        <v>66</v>
      </c>
      <c r="C31" s="95">
        <v>31</v>
      </c>
      <c r="D31" s="95"/>
      <c r="E31" s="95"/>
      <c r="F31" s="95"/>
      <c r="G31" s="95"/>
      <c r="H31" s="95"/>
      <c r="I31" s="193" t="s">
        <v>129</v>
      </c>
      <c r="J31" s="193" t="s">
        <v>70</v>
      </c>
      <c r="K31" s="96" t="s">
        <v>9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</row>
    <row r="32" spans="1:17" ht="31.5" customHeight="1">
      <c r="A32" s="194"/>
      <c r="B32" s="193"/>
      <c r="C32" s="13"/>
      <c r="D32" s="13"/>
      <c r="E32" s="13"/>
      <c r="F32" s="13"/>
      <c r="G32" s="13"/>
      <c r="H32" s="65"/>
      <c r="I32" s="193"/>
      <c r="J32" s="193"/>
      <c r="K32" s="8" t="s">
        <v>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24" customHeight="1">
      <c r="A33" s="194"/>
      <c r="B33" s="3"/>
      <c r="C33" s="13"/>
      <c r="D33" s="13"/>
      <c r="E33" s="13"/>
      <c r="F33" s="13"/>
      <c r="G33" s="13"/>
      <c r="H33" s="65"/>
      <c r="I33" s="3" t="s">
        <v>133</v>
      </c>
      <c r="J33" s="61"/>
      <c r="K33" s="29" t="s">
        <v>11</v>
      </c>
      <c r="L33" s="30">
        <f aca="true" t="shared" si="1" ref="L33:L40">M33+N33+O33+P33+Q33</f>
        <v>3188.4</v>
      </c>
      <c r="M33" s="30">
        <v>551.1</v>
      </c>
      <c r="N33" s="30">
        <v>771.5</v>
      </c>
      <c r="O33" s="30">
        <v>514.2</v>
      </c>
      <c r="P33" s="30">
        <v>544.5</v>
      </c>
      <c r="Q33" s="30">
        <v>807.1</v>
      </c>
    </row>
    <row r="34" spans="1:17" ht="59.25" customHeight="1">
      <c r="A34" s="194"/>
      <c r="B34" s="8"/>
      <c r="C34" s="13"/>
      <c r="D34" s="84">
        <v>6</v>
      </c>
      <c r="E34" s="84"/>
      <c r="F34" s="84"/>
      <c r="G34" s="84"/>
      <c r="H34" s="112"/>
      <c r="I34" s="8" t="s">
        <v>171</v>
      </c>
      <c r="J34" s="28"/>
      <c r="K34" s="185"/>
      <c r="L34" s="4">
        <f t="shared" si="1"/>
        <v>551.1</v>
      </c>
      <c r="M34" s="4">
        <v>551.1</v>
      </c>
      <c r="N34" s="4">
        <v>0</v>
      </c>
      <c r="O34" s="4">
        <v>0</v>
      </c>
      <c r="P34" s="4">
        <v>0</v>
      </c>
      <c r="Q34" s="4">
        <v>0</v>
      </c>
    </row>
    <row r="35" spans="1:17" ht="46.5" customHeight="1">
      <c r="A35" s="194"/>
      <c r="B35" s="8"/>
      <c r="C35" s="13"/>
      <c r="D35" s="84"/>
      <c r="E35" s="84">
        <v>8</v>
      </c>
      <c r="F35" s="84"/>
      <c r="G35" s="84"/>
      <c r="H35" s="112"/>
      <c r="I35" s="8" t="s">
        <v>172</v>
      </c>
      <c r="J35" s="113"/>
      <c r="K35" s="186"/>
      <c r="L35" s="4">
        <f t="shared" si="1"/>
        <v>771.5</v>
      </c>
      <c r="M35" s="4">
        <v>0</v>
      </c>
      <c r="N35" s="4">
        <v>771.5</v>
      </c>
      <c r="O35" s="4">
        <v>0</v>
      </c>
      <c r="P35" s="4">
        <v>0</v>
      </c>
      <c r="Q35" s="4">
        <v>0</v>
      </c>
    </row>
    <row r="36" spans="1:17" ht="69" customHeight="1">
      <c r="A36" s="194"/>
      <c r="B36" s="8"/>
      <c r="C36" s="13"/>
      <c r="D36" s="84"/>
      <c r="E36" s="84"/>
      <c r="F36" s="84">
        <v>5</v>
      </c>
      <c r="G36" s="84"/>
      <c r="H36" s="112"/>
      <c r="I36" s="61" t="s">
        <v>161</v>
      </c>
      <c r="J36" s="113"/>
      <c r="K36" s="186"/>
      <c r="L36" s="4">
        <f t="shared" si="1"/>
        <v>514.2</v>
      </c>
      <c r="M36" s="4">
        <v>0</v>
      </c>
      <c r="N36" s="4">
        <v>0</v>
      </c>
      <c r="O36" s="4">
        <v>514.2</v>
      </c>
      <c r="P36" s="4">
        <v>0</v>
      </c>
      <c r="Q36" s="4">
        <v>0</v>
      </c>
    </row>
    <row r="37" spans="1:17" ht="59.25" customHeight="1">
      <c r="A37" s="194"/>
      <c r="B37" s="8"/>
      <c r="C37" s="13"/>
      <c r="D37" s="84"/>
      <c r="E37" s="84"/>
      <c r="F37" s="84"/>
      <c r="G37" s="84">
        <v>5</v>
      </c>
      <c r="H37" s="112"/>
      <c r="I37" s="8" t="s">
        <v>134</v>
      </c>
      <c r="J37" s="113"/>
      <c r="K37" s="186"/>
      <c r="L37" s="4">
        <f t="shared" si="1"/>
        <v>544.5</v>
      </c>
      <c r="M37" s="4">
        <v>0</v>
      </c>
      <c r="N37" s="4">
        <v>0</v>
      </c>
      <c r="O37" s="4">
        <v>0</v>
      </c>
      <c r="P37" s="4">
        <v>544.5</v>
      </c>
      <c r="Q37" s="4">
        <v>0</v>
      </c>
    </row>
    <row r="38" spans="1:17" ht="77.25" customHeight="1">
      <c r="A38" s="194"/>
      <c r="B38" s="8"/>
      <c r="C38" s="13"/>
      <c r="D38" s="84"/>
      <c r="E38" s="84"/>
      <c r="F38" s="84"/>
      <c r="G38" s="84"/>
      <c r="H38" s="112">
        <v>7</v>
      </c>
      <c r="I38" s="8" t="s">
        <v>135</v>
      </c>
      <c r="J38" s="113"/>
      <c r="K38" s="174"/>
      <c r="L38" s="4">
        <f t="shared" si="1"/>
        <v>807.1</v>
      </c>
      <c r="M38" s="4">
        <v>0</v>
      </c>
      <c r="N38" s="4">
        <v>0</v>
      </c>
      <c r="O38" s="4">
        <v>0</v>
      </c>
      <c r="P38" s="4">
        <v>0</v>
      </c>
      <c r="Q38" s="4">
        <v>807.1</v>
      </c>
    </row>
    <row r="39" spans="1:17" ht="18" customHeight="1">
      <c r="A39" s="194"/>
      <c r="B39" s="8"/>
      <c r="C39" s="13"/>
      <c r="D39" s="13"/>
      <c r="E39" s="13"/>
      <c r="F39" s="13"/>
      <c r="G39" s="13"/>
      <c r="H39" s="65"/>
      <c r="I39" s="8"/>
      <c r="J39" s="113"/>
      <c r="K39" s="8" t="s">
        <v>12</v>
      </c>
      <c r="L39" s="4">
        <f t="shared" si="1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</row>
    <row r="40" spans="1:17" ht="18" customHeight="1">
      <c r="A40" s="194"/>
      <c r="B40" s="8"/>
      <c r="C40" s="13"/>
      <c r="D40" s="13"/>
      <c r="E40" s="13"/>
      <c r="F40" s="13"/>
      <c r="G40" s="13"/>
      <c r="H40" s="65"/>
      <c r="I40" s="8"/>
      <c r="J40" s="114"/>
      <c r="K40" s="8" t="s">
        <v>160</v>
      </c>
      <c r="L40" s="4">
        <f t="shared" si="1"/>
        <v>6376.8</v>
      </c>
      <c r="M40" s="4">
        <f>M31+M32+M33+M34+M35+M36+M37+M38+M39</f>
        <v>1102.2</v>
      </c>
      <c r="N40" s="4">
        <f>N31+N32+N33+N34+N35+N36+N37+N38+N39</f>
        <v>1543</v>
      </c>
      <c r="O40" s="4">
        <f>O31+O32+O33+O34+O35+O36+O37+O38+O39</f>
        <v>1028.4</v>
      </c>
      <c r="P40" s="4">
        <f>P31+P32+P33+P34+P35+P36+P37+P38+P39</f>
        <v>1089</v>
      </c>
      <c r="Q40" s="4">
        <f>Q31+Q32+Q33+Q34+Q35+Q36+Q37+Q38+Q39</f>
        <v>1614.2</v>
      </c>
    </row>
    <row r="41" spans="1:17" ht="15.75" customHeight="1">
      <c r="A41" s="194"/>
      <c r="B41" s="8"/>
      <c r="C41" s="13"/>
      <c r="D41" s="13"/>
      <c r="E41" s="13"/>
      <c r="F41" s="13"/>
      <c r="G41" s="13"/>
      <c r="H41" s="65"/>
      <c r="I41" s="46" t="s">
        <v>60</v>
      </c>
      <c r="J41" s="114"/>
      <c r="K41" s="8"/>
      <c r="L41" s="58"/>
      <c r="M41" s="58"/>
      <c r="N41" s="58"/>
      <c r="O41" s="58"/>
      <c r="P41" s="58"/>
      <c r="Q41" s="58"/>
    </row>
    <row r="42" spans="1:17" ht="12.75" customHeight="1">
      <c r="A42" s="194"/>
      <c r="B42" s="8"/>
      <c r="C42" s="13"/>
      <c r="D42" s="13"/>
      <c r="E42" s="13"/>
      <c r="F42" s="13"/>
      <c r="G42" s="13"/>
      <c r="H42" s="65"/>
      <c r="I42" s="46" t="s">
        <v>61</v>
      </c>
      <c r="J42" s="114"/>
      <c r="K42" s="8"/>
      <c r="L42" s="72">
        <v>2837.6</v>
      </c>
      <c r="M42" s="72">
        <v>572.2</v>
      </c>
      <c r="N42" s="72">
        <v>604.9</v>
      </c>
      <c r="O42" s="72">
        <v>457.6</v>
      </c>
      <c r="P42" s="72">
        <v>484.6</v>
      </c>
      <c r="Q42" s="72">
        <v>718.3</v>
      </c>
    </row>
    <row r="43" spans="1:17" ht="12" customHeight="1">
      <c r="A43" s="194"/>
      <c r="B43" s="8"/>
      <c r="C43" s="13"/>
      <c r="D43" s="13"/>
      <c r="E43" s="13"/>
      <c r="F43" s="13"/>
      <c r="G43" s="13"/>
      <c r="H43" s="65"/>
      <c r="I43" s="46" t="s">
        <v>62</v>
      </c>
      <c r="J43" s="114"/>
      <c r="K43" s="8"/>
      <c r="L43" s="72">
        <v>350.8</v>
      </c>
      <c r="M43" s="72">
        <v>70.7</v>
      </c>
      <c r="N43" s="72">
        <v>74.8</v>
      </c>
      <c r="O43" s="72">
        <v>56.6</v>
      </c>
      <c r="P43" s="72">
        <v>59.9</v>
      </c>
      <c r="Q43" s="72">
        <v>88.8</v>
      </c>
    </row>
    <row r="44" spans="1:17" ht="12" customHeight="1">
      <c r="A44" s="194"/>
      <c r="B44" s="8"/>
      <c r="C44" s="13"/>
      <c r="D44" s="13"/>
      <c r="E44" s="13"/>
      <c r="F44" s="13"/>
      <c r="G44" s="13"/>
      <c r="H44" s="65"/>
      <c r="I44" s="46" t="s">
        <v>63</v>
      </c>
      <c r="J44" s="114"/>
      <c r="K44" s="8"/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ht="13.5" customHeight="1">
      <c r="A45" s="194"/>
      <c r="B45" s="8"/>
      <c r="C45" s="13"/>
      <c r="D45" s="13"/>
      <c r="E45" s="13"/>
      <c r="F45" s="13"/>
      <c r="G45" s="13"/>
      <c r="H45" s="65"/>
      <c r="I45" s="46" t="s">
        <v>64</v>
      </c>
      <c r="J45" s="114"/>
      <c r="K45" s="8"/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1:17" ht="24" customHeight="1">
      <c r="A46" s="194"/>
      <c r="B46" s="193" t="s">
        <v>71</v>
      </c>
      <c r="C46" s="12">
        <f>SUM(D46:H46)</f>
        <v>7</v>
      </c>
      <c r="D46" s="87">
        <v>0</v>
      </c>
      <c r="E46" s="87">
        <v>2</v>
      </c>
      <c r="F46" s="87">
        <v>3</v>
      </c>
      <c r="G46" s="87">
        <v>1</v>
      </c>
      <c r="H46" s="88">
        <v>1</v>
      </c>
      <c r="I46" s="193" t="s">
        <v>67</v>
      </c>
      <c r="J46" s="195" t="s">
        <v>70</v>
      </c>
      <c r="K46" s="8" t="s">
        <v>9</v>
      </c>
      <c r="L46" s="58">
        <f>M46+N46+O46+P46+Q46</f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1:17" ht="22.5">
      <c r="A47" s="194"/>
      <c r="B47" s="193"/>
      <c r="C47" s="13"/>
      <c r="D47" s="13"/>
      <c r="E47" s="13"/>
      <c r="F47" s="13"/>
      <c r="G47" s="13"/>
      <c r="H47" s="65"/>
      <c r="I47" s="193"/>
      <c r="J47" s="196"/>
      <c r="K47" s="8" t="s">
        <v>10</v>
      </c>
      <c r="L47" s="58">
        <f aca="true" t="shared" si="2" ref="L47:L65">M47+N47+O47+P47+Q47</f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</row>
    <row r="48" spans="1:17" ht="22.5">
      <c r="A48" s="194"/>
      <c r="B48" s="193"/>
      <c r="C48" s="13"/>
      <c r="D48" s="13"/>
      <c r="E48" s="13"/>
      <c r="F48" s="13"/>
      <c r="G48" s="13"/>
      <c r="H48" s="65"/>
      <c r="I48" s="193"/>
      <c r="J48" s="197"/>
      <c r="K48" s="8" t="s">
        <v>11</v>
      </c>
      <c r="L48" s="58">
        <f t="shared" si="2"/>
        <v>301.70875</v>
      </c>
      <c r="M48" s="58">
        <v>0</v>
      </c>
      <c r="N48" s="58">
        <v>70</v>
      </c>
      <c r="O48" s="16">
        <f aca="true" t="shared" si="3" ref="O48:Q49">N48*1.05</f>
        <v>73.5</v>
      </c>
      <c r="P48" s="16">
        <f t="shared" si="3"/>
        <v>77.175</v>
      </c>
      <c r="Q48" s="16">
        <f t="shared" si="3"/>
        <v>81.03375</v>
      </c>
    </row>
    <row r="49" spans="1:17" ht="15.75" customHeight="1">
      <c r="A49" s="194"/>
      <c r="B49" s="193"/>
      <c r="C49" s="13"/>
      <c r="D49" s="13"/>
      <c r="E49" s="13"/>
      <c r="F49" s="13"/>
      <c r="G49" s="13"/>
      <c r="H49" s="65"/>
      <c r="I49" s="193"/>
      <c r="J49" s="127" t="s">
        <v>136</v>
      </c>
      <c r="K49" s="8" t="s">
        <v>12</v>
      </c>
      <c r="L49" s="58">
        <f t="shared" si="2"/>
        <v>387.91125000000005</v>
      </c>
      <c r="M49" s="58">
        <v>0</v>
      </c>
      <c r="N49" s="58">
        <v>90</v>
      </c>
      <c r="O49" s="16">
        <f t="shared" si="3"/>
        <v>94.5</v>
      </c>
      <c r="P49" s="16">
        <f t="shared" si="3"/>
        <v>99.22500000000001</v>
      </c>
      <c r="Q49" s="16">
        <f t="shared" si="3"/>
        <v>104.18625000000002</v>
      </c>
    </row>
    <row r="50" spans="1:17" ht="15.75" customHeight="1">
      <c r="A50" s="194"/>
      <c r="B50" s="193"/>
      <c r="C50" s="13"/>
      <c r="D50" s="13"/>
      <c r="E50" s="13"/>
      <c r="F50" s="13"/>
      <c r="G50" s="13"/>
      <c r="H50" s="65"/>
      <c r="I50" s="193"/>
      <c r="J50" s="64"/>
      <c r="K50" s="8" t="s">
        <v>160</v>
      </c>
      <c r="L50" s="58">
        <f t="shared" si="2"/>
        <v>689.62</v>
      </c>
      <c r="M50" s="58">
        <f>M46+M47+M48+M49</f>
        <v>0</v>
      </c>
      <c r="N50" s="58">
        <f>N46+N47+N48+N49</f>
        <v>160</v>
      </c>
      <c r="O50" s="58">
        <f>O46+O47+O48+O49</f>
        <v>168</v>
      </c>
      <c r="P50" s="58">
        <f>P46+P47+P48+P49</f>
        <v>176.4</v>
      </c>
      <c r="Q50" s="58">
        <f>Q46+Q47+Q48+Q49</f>
        <v>185.22000000000003</v>
      </c>
    </row>
    <row r="51" spans="1:17" ht="15.75" customHeight="1">
      <c r="A51" s="160"/>
      <c r="B51" s="28"/>
      <c r="C51" s="13"/>
      <c r="D51" s="13"/>
      <c r="E51" s="13"/>
      <c r="F51" s="13"/>
      <c r="G51" s="13"/>
      <c r="H51" s="65"/>
      <c r="I51" s="46" t="s">
        <v>60</v>
      </c>
      <c r="J51" s="114"/>
      <c r="K51" s="8"/>
      <c r="L51" s="58"/>
      <c r="M51" s="58"/>
      <c r="N51" s="58"/>
      <c r="O51" s="58"/>
      <c r="P51" s="58"/>
      <c r="Q51" s="58"/>
    </row>
    <row r="52" spans="1:17" ht="13.5" customHeight="1">
      <c r="A52" s="160"/>
      <c r="B52" s="3"/>
      <c r="C52" s="13"/>
      <c r="D52" s="13"/>
      <c r="E52" s="13"/>
      <c r="F52" s="13"/>
      <c r="G52" s="13"/>
      <c r="H52" s="65"/>
      <c r="I52" s="46" t="s">
        <v>61</v>
      </c>
      <c r="J52" s="114"/>
      <c r="K52" s="8"/>
      <c r="L52" s="58">
        <f t="shared" si="2"/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1:17" ht="15.75" customHeight="1">
      <c r="A53" s="160"/>
      <c r="B53" s="3"/>
      <c r="C53" s="13"/>
      <c r="D53" s="13"/>
      <c r="E53" s="13"/>
      <c r="F53" s="13"/>
      <c r="G53" s="13"/>
      <c r="H53" s="65"/>
      <c r="I53" s="46" t="s">
        <v>62</v>
      </c>
      <c r="J53" s="114"/>
      <c r="K53" s="8"/>
      <c r="L53" s="58">
        <f t="shared" si="2"/>
        <v>689.62</v>
      </c>
      <c r="M53" s="16">
        <f>M47+M48+M49</f>
        <v>0</v>
      </c>
      <c r="N53" s="16">
        <f>N47+N48+N49</f>
        <v>160</v>
      </c>
      <c r="O53" s="16">
        <f>O47+O48+O49</f>
        <v>168</v>
      </c>
      <c r="P53" s="16">
        <f>P47+P48+P49</f>
        <v>176.4</v>
      </c>
      <c r="Q53" s="16">
        <f>Q47+Q48+Q49</f>
        <v>185.22000000000003</v>
      </c>
    </row>
    <row r="54" spans="1:17" ht="22.5" customHeight="1">
      <c r="A54" s="160"/>
      <c r="B54" s="3"/>
      <c r="C54" s="13"/>
      <c r="D54" s="13"/>
      <c r="E54" s="13"/>
      <c r="F54" s="13"/>
      <c r="G54" s="13"/>
      <c r="H54" s="65"/>
      <c r="I54" s="46" t="s">
        <v>63</v>
      </c>
      <c r="J54" s="114"/>
      <c r="K54" s="8"/>
      <c r="L54" s="58">
        <f t="shared" si="2"/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1:17" ht="15.75" customHeight="1">
      <c r="A55" s="160"/>
      <c r="B55" s="3"/>
      <c r="C55" s="13"/>
      <c r="D55" s="13"/>
      <c r="E55" s="13"/>
      <c r="F55" s="13"/>
      <c r="G55" s="13"/>
      <c r="H55" s="65"/>
      <c r="I55" s="46" t="s">
        <v>64</v>
      </c>
      <c r="J55" s="114"/>
      <c r="K55" s="8"/>
      <c r="L55" s="58">
        <f t="shared" si="2"/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1:17" ht="22.5" customHeight="1">
      <c r="A56" s="160"/>
      <c r="B56" s="198" t="s">
        <v>125</v>
      </c>
      <c r="C56" s="102"/>
      <c r="D56" s="102">
        <v>0</v>
      </c>
      <c r="E56" s="102">
        <v>300</v>
      </c>
      <c r="F56" s="102">
        <v>350</v>
      </c>
      <c r="G56" s="102">
        <v>400</v>
      </c>
      <c r="H56" s="115">
        <v>450</v>
      </c>
      <c r="I56" s="230" t="s">
        <v>72</v>
      </c>
      <c r="J56" s="230" t="s">
        <v>69</v>
      </c>
      <c r="K56" s="8" t="s">
        <v>9</v>
      </c>
      <c r="L56" s="58">
        <f t="shared" si="2"/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1:17" ht="22.5">
      <c r="A57" s="160"/>
      <c r="B57" s="184"/>
      <c r="C57" s="13"/>
      <c r="D57" s="13"/>
      <c r="E57" s="13"/>
      <c r="F57" s="13"/>
      <c r="G57" s="13"/>
      <c r="H57" s="65"/>
      <c r="I57" s="231"/>
      <c r="J57" s="231"/>
      <c r="K57" s="8" t="s">
        <v>10</v>
      </c>
      <c r="L57" s="58">
        <f t="shared" si="2"/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</row>
    <row r="58" spans="1:17" ht="24.75" customHeight="1">
      <c r="A58" s="160"/>
      <c r="B58" s="8"/>
      <c r="C58" s="13"/>
      <c r="D58" s="13"/>
      <c r="E58" s="13"/>
      <c r="F58" s="13"/>
      <c r="G58" s="13"/>
      <c r="H58" s="65"/>
      <c r="I58" s="231"/>
      <c r="J58" s="231"/>
      <c r="K58" s="8" t="s">
        <v>11</v>
      </c>
      <c r="L58" s="58">
        <f t="shared" si="2"/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1:17" ht="15" customHeight="1">
      <c r="A59" s="160"/>
      <c r="B59" s="8"/>
      <c r="C59" s="13"/>
      <c r="D59" s="13"/>
      <c r="E59" s="13"/>
      <c r="F59" s="13"/>
      <c r="G59" s="13"/>
      <c r="H59" s="65"/>
      <c r="I59" s="231"/>
      <c r="J59" s="3" t="s">
        <v>136</v>
      </c>
      <c r="K59" s="8" t="s">
        <v>12</v>
      </c>
      <c r="L59" s="58">
        <f t="shared" si="2"/>
        <v>301.70875</v>
      </c>
      <c r="M59" s="16">
        <v>0</v>
      </c>
      <c r="N59" s="16">
        <v>70</v>
      </c>
      <c r="O59" s="16">
        <f>N59*1.05</f>
        <v>73.5</v>
      </c>
      <c r="P59" s="16">
        <f>O59*1.05</f>
        <v>77.175</v>
      </c>
      <c r="Q59" s="16">
        <f>P59*1.05</f>
        <v>81.03375</v>
      </c>
    </row>
    <row r="60" spans="1:17" ht="15" customHeight="1">
      <c r="A60" s="160"/>
      <c r="B60" s="8"/>
      <c r="C60" s="13"/>
      <c r="D60" s="13"/>
      <c r="E60" s="13"/>
      <c r="F60" s="13"/>
      <c r="G60" s="13"/>
      <c r="H60" s="65"/>
      <c r="I60" s="40"/>
      <c r="J60" s="3"/>
      <c r="K60" s="8" t="s">
        <v>160</v>
      </c>
      <c r="L60" s="58">
        <f t="shared" si="2"/>
        <v>301.70875</v>
      </c>
      <c r="M60" s="16">
        <f>M56+M57+M58+M59</f>
        <v>0</v>
      </c>
      <c r="N60" s="16">
        <f>N56+N57+N58+N59</f>
        <v>70</v>
      </c>
      <c r="O60" s="16">
        <f>O56+O57+O58+O59</f>
        <v>73.5</v>
      </c>
      <c r="P60" s="16">
        <f>P56+P57+P58+P59</f>
        <v>77.175</v>
      </c>
      <c r="Q60" s="16">
        <f>Q56+Q57+Q58+Q59</f>
        <v>81.03375</v>
      </c>
    </row>
    <row r="61" spans="1:17" ht="15" customHeight="1">
      <c r="A61" s="160"/>
      <c r="B61" s="8"/>
      <c r="C61" s="13"/>
      <c r="D61" s="13"/>
      <c r="E61" s="13"/>
      <c r="F61" s="13"/>
      <c r="G61" s="13"/>
      <c r="H61" s="65"/>
      <c r="I61" s="46" t="s">
        <v>60</v>
      </c>
      <c r="J61" s="8"/>
      <c r="K61" s="8"/>
      <c r="L61" s="58"/>
      <c r="M61" s="16"/>
      <c r="N61" s="16"/>
      <c r="O61" s="16"/>
      <c r="P61" s="16"/>
      <c r="Q61" s="16"/>
    </row>
    <row r="62" spans="1:17" ht="13.5" customHeight="1">
      <c r="A62" s="160"/>
      <c r="B62" s="8"/>
      <c r="C62" s="13"/>
      <c r="D62" s="13"/>
      <c r="E62" s="13"/>
      <c r="F62" s="13"/>
      <c r="G62" s="13"/>
      <c r="H62" s="65"/>
      <c r="I62" s="46" t="s">
        <v>61</v>
      </c>
      <c r="J62" s="8"/>
      <c r="K62" s="8"/>
      <c r="L62" s="58">
        <f t="shared" si="2"/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</row>
    <row r="63" spans="1:17" ht="14.25" customHeight="1">
      <c r="A63" s="160"/>
      <c r="B63" s="8"/>
      <c r="C63" s="13"/>
      <c r="D63" s="13"/>
      <c r="E63" s="13"/>
      <c r="F63" s="13"/>
      <c r="G63" s="13"/>
      <c r="H63" s="65"/>
      <c r="I63" s="46" t="s">
        <v>62</v>
      </c>
      <c r="J63" s="8"/>
      <c r="K63" s="8"/>
      <c r="L63" s="58">
        <f t="shared" si="2"/>
        <v>301.70875</v>
      </c>
      <c r="M63" s="17">
        <v>0</v>
      </c>
      <c r="N63" s="17">
        <f>N59</f>
        <v>70</v>
      </c>
      <c r="O63" s="17">
        <f>O59</f>
        <v>73.5</v>
      </c>
      <c r="P63" s="17">
        <f>P59</f>
        <v>77.175</v>
      </c>
      <c r="Q63" s="17">
        <f>Q59</f>
        <v>81.03375</v>
      </c>
    </row>
    <row r="64" spans="1:17" ht="22.5" customHeight="1">
      <c r="A64" s="160"/>
      <c r="B64" s="8"/>
      <c r="C64" s="13"/>
      <c r="D64" s="13"/>
      <c r="E64" s="13"/>
      <c r="F64" s="13"/>
      <c r="G64" s="13"/>
      <c r="H64" s="65"/>
      <c r="I64" s="46" t="s">
        <v>63</v>
      </c>
      <c r="J64" s="8"/>
      <c r="K64" s="8"/>
      <c r="L64" s="58">
        <f t="shared" si="2"/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1:17" ht="13.5" customHeight="1">
      <c r="A65" s="161"/>
      <c r="B65" s="8"/>
      <c r="C65" s="13"/>
      <c r="D65" s="13"/>
      <c r="E65" s="13"/>
      <c r="F65" s="13"/>
      <c r="G65" s="13"/>
      <c r="H65" s="13"/>
      <c r="I65" s="46" t="s">
        <v>64</v>
      </c>
      <c r="J65" s="8"/>
      <c r="K65" s="13"/>
      <c r="L65" s="58">
        <f t="shared" si="2"/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</row>
    <row r="66" spans="1:17" ht="22.5">
      <c r="A66" s="216" t="s">
        <v>73</v>
      </c>
      <c r="B66" s="217"/>
      <c r="C66" s="217"/>
      <c r="D66" s="217"/>
      <c r="E66" s="217"/>
      <c r="F66" s="217"/>
      <c r="G66" s="217"/>
      <c r="H66" s="217"/>
      <c r="I66" s="217"/>
      <c r="J66" s="218"/>
      <c r="K66" s="8" t="s">
        <v>9</v>
      </c>
      <c r="L66" s="58">
        <f>M66+N66+O66+P66+Q66</f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1:17" ht="22.5">
      <c r="A67" s="219"/>
      <c r="B67" s="220"/>
      <c r="C67" s="220"/>
      <c r="D67" s="220"/>
      <c r="E67" s="220"/>
      <c r="F67" s="220"/>
      <c r="G67" s="220"/>
      <c r="H67" s="220"/>
      <c r="I67" s="220"/>
      <c r="J67" s="221"/>
      <c r="K67" s="8" t="s">
        <v>10</v>
      </c>
      <c r="L67" s="58">
        <f>M67+N67+O67+P67+Q67</f>
        <v>5080.434990625001</v>
      </c>
      <c r="M67" s="58">
        <f aca="true" t="shared" si="4" ref="M67:Q68">M9+M32+M47+M57</f>
        <v>917</v>
      </c>
      <c r="N67" s="58">
        <f t="shared" si="4"/>
        <v>965.9250000000001</v>
      </c>
      <c r="O67" s="58">
        <f t="shared" si="4"/>
        <v>1014.3212500000001</v>
      </c>
      <c r="P67" s="58">
        <f t="shared" si="4"/>
        <v>1064.9823125000003</v>
      </c>
      <c r="Q67" s="58">
        <f t="shared" si="4"/>
        <v>1118.2064281250002</v>
      </c>
    </row>
    <row r="68" spans="1:17" ht="21.75" customHeight="1">
      <c r="A68" s="219"/>
      <c r="B68" s="220"/>
      <c r="C68" s="220"/>
      <c r="D68" s="220"/>
      <c r="E68" s="220"/>
      <c r="F68" s="220"/>
      <c r="G68" s="220"/>
      <c r="H68" s="220"/>
      <c r="I68" s="220"/>
      <c r="J68" s="221"/>
      <c r="K68" s="8" t="s">
        <v>11</v>
      </c>
      <c r="L68" s="58">
        <f>M68+N68+O68+P68+Q68</f>
        <v>27062.708749999998</v>
      </c>
      <c r="M68" s="58">
        <f t="shared" si="4"/>
        <v>4741.200000000001</v>
      </c>
      <c r="N68" s="58">
        <f t="shared" si="4"/>
        <v>5279.8</v>
      </c>
      <c r="O68" s="58">
        <f t="shared" si="4"/>
        <v>5286.5</v>
      </c>
      <c r="P68" s="58">
        <f t="shared" si="4"/>
        <v>5598.175</v>
      </c>
      <c r="Q68" s="58">
        <f t="shared" si="4"/>
        <v>6157.03375</v>
      </c>
    </row>
    <row r="69" spans="1:17" ht="12.75">
      <c r="A69" s="222"/>
      <c r="B69" s="223"/>
      <c r="C69" s="223"/>
      <c r="D69" s="223"/>
      <c r="E69" s="223"/>
      <c r="F69" s="223"/>
      <c r="G69" s="223"/>
      <c r="H69" s="223"/>
      <c r="I69" s="223"/>
      <c r="J69" s="224"/>
      <c r="K69" s="8" t="s">
        <v>12</v>
      </c>
      <c r="L69" s="58">
        <f>M69+N69+O69+P69+Q69</f>
        <v>1657.02</v>
      </c>
      <c r="M69" s="58">
        <f>M11+M39+M49+M59</f>
        <v>173.9</v>
      </c>
      <c r="N69" s="58">
        <f>N11+N39+N49+N59</f>
        <v>344.1</v>
      </c>
      <c r="O69" s="58">
        <f>O11+O39+O49+O59</f>
        <v>361.3</v>
      </c>
      <c r="P69" s="58">
        <f>P11+P39+P49+P59</f>
        <v>379.40000000000003</v>
      </c>
      <c r="Q69" s="58">
        <f>Q11+Q39+Q49+Q59</f>
        <v>398.32</v>
      </c>
    </row>
    <row r="70" spans="1:17" ht="12.75">
      <c r="A70" s="139"/>
      <c r="B70" s="140"/>
      <c r="C70" s="140"/>
      <c r="D70" s="140"/>
      <c r="E70" s="140"/>
      <c r="F70" s="140"/>
      <c r="G70" s="140"/>
      <c r="H70" s="140"/>
      <c r="I70" s="137"/>
      <c r="J70" s="138"/>
      <c r="K70" s="8" t="s">
        <v>160</v>
      </c>
      <c r="L70" s="58">
        <f>M70+N70+O70+P70+Q70</f>
        <v>33800.163740625</v>
      </c>
      <c r="M70" s="58">
        <f>M66+M67+M68+M69</f>
        <v>5832.1</v>
      </c>
      <c r="N70" s="58">
        <f>N66+N67+N68+N69</f>
        <v>6589.825000000001</v>
      </c>
      <c r="O70" s="58">
        <f>O66+O67+O68+O69</f>
        <v>6662.12125</v>
      </c>
      <c r="P70" s="58">
        <f>P66+P67+P68+P69</f>
        <v>7042.5573125</v>
      </c>
      <c r="Q70" s="58">
        <f>Q66+Q67+Q68+Q69</f>
        <v>7673.560178125</v>
      </c>
    </row>
    <row r="71" spans="1:17" ht="12.75">
      <c r="A71" s="207"/>
      <c r="B71" s="208"/>
      <c r="C71" s="208"/>
      <c r="D71" s="208"/>
      <c r="E71" s="208"/>
      <c r="F71" s="208"/>
      <c r="G71" s="208"/>
      <c r="H71" s="209"/>
      <c r="I71" s="46" t="s">
        <v>60</v>
      </c>
      <c r="J71" s="13"/>
      <c r="K71" s="13"/>
      <c r="L71" s="58"/>
      <c r="M71" s="11"/>
      <c r="N71" s="11"/>
      <c r="O71" s="11"/>
      <c r="P71" s="11"/>
      <c r="Q71" s="11"/>
    </row>
    <row r="72" spans="1:17" ht="12.75">
      <c r="A72" s="210"/>
      <c r="B72" s="211"/>
      <c r="C72" s="211"/>
      <c r="D72" s="211"/>
      <c r="E72" s="211"/>
      <c r="F72" s="211"/>
      <c r="G72" s="211"/>
      <c r="H72" s="212"/>
      <c r="I72" s="46" t="s">
        <v>61</v>
      </c>
      <c r="J72" s="13"/>
      <c r="K72" s="13"/>
      <c r="L72" s="58">
        <f>M72+N72+O72+P72+Q72</f>
        <v>30546.134990625003</v>
      </c>
      <c r="M72" s="11">
        <f aca="true" t="shared" si="5" ref="M72:Q73">M15+M21+M27+M42+M52+M62</f>
        <v>5510.8</v>
      </c>
      <c r="N72" s="11">
        <f t="shared" si="5"/>
        <v>5829.125</v>
      </c>
      <c r="O72" s="11">
        <f t="shared" si="5"/>
        <v>5981.62125</v>
      </c>
      <c r="P72" s="11">
        <f t="shared" si="5"/>
        <v>6327.582312500001</v>
      </c>
      <c r="Q72" s="11">
        <f t="shared" si="5"/>
        <v>6897.006428125</v>
      </c>
    </row>
    <row r="73" spans="1:17" ht="12.75">
      <c r="A73" s="210"/>
      <c r="B73" s="211"/>
      <c r="C73" s="211"/>
      <c r="D73" s="211"/>
      <c r="E73" s="211"/>
      <c r="F73" s="211"/>
      <c r="G73" s="211"/>
      <c r="H73" s="212"/>
      <c r="I73" s="46" t="s">
        <v>62</v>
      </c>
      <c r="J73" s="13"/>
      <c r="K73" s="13"/>
      <c r="L73" s="58">
        <f>M73+N73+O73+P73+Q73</f>
        <v>3254.02875</v>
      </c>
      <c r="M73" s="11">
        <f t="shared" si="5"/>
        <v>413.09999999999997</v>
      </c>
      <c r="N73" s="11">
        <f t="shared" si="5"/>
        <v>668.9000000000001</v>
      </c>
      <c r="O73" s="11">
        <f t="shared" si="5"/>
        <v>680.5</v>
      </c>
      <c r="P73" s="11">
        <f t="shared" si="5"/>
        <v>714.9749999999999</v>
      </c>
      <c r="Q73" s="11">
        <f t="shared" si="5"/>
        <v>776.55375</v>
      </c>
    </row>
    <row r="74" spans="1:17" ht="22.5">
      <c r="A74" s="210"/>
      <c r="B74" s="211"/>
      <c r="C74" s="211"/>
      <c r="D74" s="211"/>
      <c r="E74" s="211"/>
      <c r="F74" s="211"/>
      <c r="G74" s="211"/>
      <c r="H74" s="212"/>
      <c r="I74" s="46" t="s">
        <v>63</v>
      </c>
      <c r="J74" s="13"/>
      <c r="K74" s="13"/>
      <c r="L74" s="58">
        <f>M74+N74+O74+P74+Q74</f>
        <v>0</v>
      </c>
      <c r="M74" s="11">
        <f>M17+M45+M54+M64</f>
        <v>0</v>
      </c>
      <c r="N74" s="11">
        <f>N17+N45+N54+N64</f>
        <v>0</v>
      </c>
      <c r="O74" s="11">
        <f>O17+O45+O54+O64</f>
        <v>0</v>
      </c>
      <c r="P74" s="11">
        <f>P17+P45+P54+P64</f>
        <v>0</v>
      </c>
      <c r="Q74" s="11">
        <f>Q17+Q45+Q54+Q64</f>
        <v>0</v>
      </c>
    </row>
    <row r="75" spans="1:17" ht="12.75">
      <c r="A75" s="213"/>
      <c r="B75" s="214"/>
      <c r="C75" s="214"/>
      <c r="D75" s="214"/>
      <c r="E75" s="214"/>
      <c r="F75" s="214"/>
      <c r="G75" s="214"/>
      <c r="H75" s="215"/>
      <c r="I75" s="46" t="s">
        <v>64</v>
      </c>
      <c r="J75" s="13"/>
      <c r="K75" s="13"/>
      <c r="L75" s="58">
        <f>M75+N75+O75+P75+Q75</f>
        <v>0</v>
      </c>
      <c r="M75" s="11">
        <f>M18+M45+M55+M65</f>
        <v>0</v>
      </c>
      <c r="N75" s="11">
        <f>N18+N45+N55+N65</f>
        <v>0</v>
      </c>
      <c r="O75" s="11">
        <f>O18+O45+O55+O65</f>
        <v>0</v>
      </c>
      <c r="P75" s="11">
        <f>P18+P45+P55+P65</f>
        <v>0</v>
      </c>
      <c r="Q75" s="11">
        <f>Q18+Q45+Q55+Q65</f>
        <v>0</v>
      </c>
    </row>
  </sheetData>
  <mergeCells count="36">
    <mergeCell ref="M2:Q2"/>
    <mergeCell ref="M3:M6"/>
    <mergeCell ref="N3:N6"/>
    <mergeCell ref="O3:O6"/>
    <mergeCell ref="P3:P6"/>
    <mergeCell ref="Q3:Q6"/>
    <mergeCell ref="A2:A6"/>
    <mergeCell ref="B2:B6"/>
    <mergeCell ref="C2:H2"/>
    <mergeCell ref="I2:I6"/>
    <mergeCell ref="C3:C6"/>
    <mergeCell ref="D3:D6"/>
    <mergeCell ref="E3:E6"/>
    <mergeCell ref="F3:F6"/>
    <mergeCell ref="G3:G6"/>
    <mergeCell ref="H3:H6"/>
    <mergeCell ref="L2:L6"/>
    <mergeCell ref="K34:K38"/>
    <mergeCell ref="J2:J6"/>
    <mergeCell ref="K2:K6"/>
    <mergeCell ref="A71:H75"/>
    <mergeCell ref="A66:J69"/>
    <mergeCell ref="B7:B18"/>
    <mergeCell ref="J46:J48"/>
    <mergeCell ref="J7:J10"/>
    <mergeCell ref="I7:I11"/>
    <mergeCell ref="I31:I32"/>
    <mergeCell ref="B56:B57"/>
    <mergeCell ref="I56:I59"/>
    <mergeCell ref="J56:J58"/>
    <mergeCell ref="B31:B32"/>
    <mergeCell ref="A7:A32"/>
    <mergeCell ref="J31:J32"/>
    <mergeCell ref="A33:A50"/>
    <mergeCell ref="B46:B50"/>
    <mergeCell ref="I46:I50"/>
  </mergeCells>
  <printOptions/>
  <pageMargins left="0.6299212598425197" right="0.4724409448818898" top="1.3779527559055118" bottom="0.35433070866141736" header="0.35433070866141736" footer="0.3937007874015748"/>
  <pageSetup horizontalDpi="600" verticalDpi="600" orientation="landscape" paperSize="9" scale="78" r:id="rId1"/>
  <rowBreaks count="2" manualBreakCount="2">
    <brk id="32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5.375" style="0" customWidth="1"/>
    <col min="2" max="2" width="14.25390625" style="0" customWidth="1"/>
    <col min="3" max="3" width="6.00390625" style="0" customWidth="1"/>
    <col min="4" max="4" width="5.00390625" style="0" customWidth="1"/>
    <col min="5" max="5" width="5.125" style="0" customWidth="1"/>
    <col min="6" max="6" width="4.625" style="0" customWidth="1"/>
    <col min="7" max="7" width="5.125" style="0" customWidth="1"/>
    <col min="8" max="8" width="5.00390625" style="0" customWidth="1"/>
    <col min="9" max="9" width="18.875" style="0" customWidth="1"/>
    <col min="10" max="10" width="17.25390625" style="0" customWidth="1"/>
    <col min="11" max="11" width="10.375" style="0" customWidth="1"/>
    <col min="13" max="13" width="7.625" style="0" customWidth="1"/>
    <col min="14" max="14" width="7.75390625" style="0" customWidth="1"/>
    <col min="15" max="15" width="8.125" style="0" customWidth="1"/>
    <col min="16" max="16" width="7.375" style="0" customWidth="1"/>
    <col min="17" max="17" width="7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12.75" customHeight="1">
      <c r="A6" s="175" t="s">
        <v>88</v>
      </c>
      <c r="B6" s="15"/>
      <c r="C6" s="7"/>
      <c r="D6" s="7"/>
      <c r="E6" s="7"/>
      <c r="F6" s="7"/>
      <c r="G6" s="7"/>
      <c r="H6" s="7"/>
      <c r="I6" s="230" t="s">
        <v>75</v>
      </c>
      <c r="J6" s="7"/>
      <c r="K6" s="13"/>
      <c r="L6" s="153"/>
      <c r="M6" s="153"/>
      <c r="N6" s="153"/>
      <c r="O6" s="153"/>
      <c r="P6" s="153"/>
      <c r="Q6" s="153"/>
    </row>
    <row r="7" spans="1:17" ht="10.5" customHeight="1">
      <c r="A7" s="175"/>
      <c r="B7" s="15"/>
      <c r="C7" s="7"/>
      <c r="D7" s="7"/>
      <c r="E7" s="7"/>
      <c r="F7" s="7"/>
      <c r="G7" s="7"/>
      <c r="H7" s="7"/>
      <c r="I7" s="231"/>
      <c r="J7" s="7"/>
      <c r="K7" s="48"/>
      <c r="L7" s="18"/>
      <c r="M7" s="18"/>
      <c r="N7" s="18"/>
      <c r="O7" s="18"/>
      <c r="P7" s="18"/>
      <c r="Q7" s="18"/>
    </row>
    <row r="8" spans="1:17" ht="11.25" customHeight="1">
      <c r="A8" s="175"/>
      <c r="B8" s="15"/>
      <c r="C8" s="7"/>
      <c r="D8" s="7"/>
      <c r="E8" s="7"/>
      <c r="F8" s="7"/>
      <c r="G8" s="7"/>
      <c r="H8" s="7"/>
      <c r="I8" s="232"/>
      <c r="J8" s="7"/>
      <c r="K8" s="48"/>
      <c r="L8" s="4"/>
      <c r="M8" s="4"/>
      <c r="N8" s="4"/>
      <c r="O8" s="4"/>
      <c r="P8" s="4"/>
      <c r="Q8" s="4"/>
    </row>
    <row r="9" spans="1:17" ht="22.5">
      <c r="A9" s="175"/>
      <c r="B9" s="176" t="s">
        <v>101</v>
      </c>
      <c r="C9" s="7">
        <f>D9+E9+F9+G9+H9</f>
        <v>97</v>
      </c>
      <c r="D9" s="7">
        <v>19</v>
      </c>
      <c r="E9" s="7">
        <v>20</v>
      </c>
      <c r="F9" s="7">
        <v>20</v>
      </c>
      <c r="G9" s="7">
        <v>19</v>
      </c>
      <c r="H9" s="7">
        <v>19</v>
      </c>
      <c r="I9" s="195" t="s">
        <v>74</v>
      </c>
      <c r="J9" s="57" t="s">
        <v>112</v>
      </c>
      <c r="K9" s="8" t="s">
        <v>9</v>
      </c>
      <c r="L9" s="18">
        <f>M9+N9+O9+P9+Q9</f>
        <v>1241.5</v>
      </c>
      <c r="M9" s="4">
        <v>223.1</v>
      </c>
      <c r="N9" s="4">
        <v>236.3</v>
      </c>
      <c r="O9" s="4">
        <v>248.1</v>
      </c>
      <c r="P9" s="4">
        <v>260.5</v>
      </c>
      <c r="Q9" s="4">
        <v>273.5</v>
      </c>
    </row>
    <row r="10" spans="1:17" ht="44.25" customHeight="1">
      <c r="A10" s="175"/>
      <c r="B10" s="177"/>
      <c r="C10" s="7"/>
      <c r="D10" s="7"/>
      <c r="E10" s="7"/>
      <c r="F10" s="7"/>
      <c r="G10" s="7"/>
      <c r="H10" s="7"/>
      <c r="I10" s="196"/>
      <c r="J10" s="99" t="s">
        <v>69</v>
      </c>
      <c r="K10" s="8" t="s">
        <v>10</v>
      </c>
      <c r="L10" s="18">
        <f aca="true" t="shared" si="0" ref="L10:L38">M10+N10+O10+P10+Q10</f>
        <v>128.7</v>
      </c>
      <c r="M10" s="4">
        <v>23</v>
      </c>
      <c r="N10" s="4">
        <v>24.5</v>
      </c>
      <c r="O10" s="4">
        <v>25.7</v>
      </c>
      <c r="P10" s="4">
        <v>27</v>
      </c>
      <c r="Q10" s="4">
        <v>28.5</v>
      </c>
    </row>
    <row r="11" spans="1:17" ht="22.5">
      <c r="A11" s="175"/>
      <c r="B11" s="177"/>
      <c r="C11" s="7"/>
      <c r="D11" s="7"/>
      <c r="E11" s="7"/>
      <c r="F11" s="7"/>
      <c r="G11" s="7"/>
      <c r="H11" s="7"/>
      <c r="I11" s="196"/>
      <c r="J11" s="61"/>
      <c r="K11" s="8" t="s">
        <v>11</v>
      </c>
      <c r="L11" s="18">
        <f t="shared" si="0"/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12.75">
      <c r="A12" s="175"/>
      <c r="B12" s="178"/>
      <c r="C12" s="7"/>
      <c r="D12" s="7"/>
      <c r="E12" s="7"/>
      <c r="F12" s="7"/>
      <c r="G12" s="7"/>
      <c r="H12" s="7"/>
      <c r="I12" s="197"/>
      <c r="J12" s="3" t="s">
        <v>136</v>
      </c>
      <c r="K12" s="8" t="s">
        <v>12</v>
      </c>
      <c r="L12" s="18">
        <f t="shared" si="0"/>
        <v>702.1000000000001</v>
      </c>
      <c r="M12" s="4">
        <v>126.2</v>
      </c>
      <c r="N12" s="4">
        <v>133.6</v>
      </c>
      <c r="O12" s="4">
        <v>140.3</v>
      </c>
      <c r="P12" s="4">
        <v>147.3</v>
      </c>
      <c r="Q12" s="4">
        <v>154.7</v>
      </c>
    </row>
    <row r="13" spans="1:17" ht="12.75">
      <c r="A13" s="175"/>
      <c r="B13" s="143"/>
      <c r="C13" s="7"/>
      <c r="D13" s="7"/>
      <c r="E13" s="7"/>
      <c r="F13" s="7"/>
      <c r="G13" s="7"/>
      <c r="H13" s="7"/>
      <c r="I13" s="142"/>
      <c r="J13" s="41"/>
      <c r="K13" s="48" t="s">
        <v>160</v>
      </c>
      <c r="L13" s="18">
        <f t="shared" si="0"/>
        <v>2072.3</v>
      </c>
      <c r="M13" s="18">
        <f>M9+M10+M12</f>
        <v>372.3</v>
      </c>
      <c r="N13" s="18">
        <f>N9+N10+N12</f>
        <v>394.4</v>
      </c>
      <c r="O13" s="18">
        <f>O9+O10+O12</f>
        <v>414.1</v>
      </c>
      <c r="P13" s="18">
        <f>P9+P10+P12</f>
        <v>434.8</v>
      </c>
      <c r="Q13" s="18">
        <f>Q9+Q10+Q12</f>
        <v>456.7</v>
      </c>
    </row>
    <row r="14" spans="1:17" ht="12.75">
      <c r="A14" s="175"/>
      <c r="B14" s="34"/>
      <c r="C14" s="7"/>
      <c r="D14" s="7"/>
      <c r="E14" s="7"/>
      <c r="F14" s="7"/>
      <c r="G14" s="7"/>
      <c r="H14" s="7"/>
      <c r="I14" s="46" t="s">
        <v>60</v>
      </c>
      <c r="J14" s="28"/>
      <c r="K14" s="13"/>
      <c r="L14" s="18"/>
      <c r="M14" s="4"/>
      <c r="N14" s="4"/>
      <c r="O14" s="4"/>
      <c r="P14" s="4"/>
      <c r="Q14" s="4"/>
    </row>
    <row r="15" spans="1:17" ht="12.75">
      <c r="A15" s="175"/>
      <c r="B15" s="53"/>
      <c r="C15" s="7"/>
      <c r="D15" s="7"/>
      <c r="E15" s="7"/>
      <c r="F15" s="7"/>
      <c r="G15" s="7"/>
      <c r="H15" s="7"/>
      <c r="I15" s="46" t="s">
        <v>61</v>
      </c>
      <c r="J15" s="7"/>
      <c r="K15" s="13"/>
      <c r="L15" s="18">
        <f t="shared" si="0"/>
        <v>1241.5</v>
      </c>
      <c r="M15" s="4">
        <f>M9</f>
        <v>223.1</v>
      </c>
      <c r="N15" s="4">
        <f>N9</f>
        <v>236.3</v>
      </c>
      <c r="O15" s="4">
        <f>O9</f>
        <v>248.1</v>
      </c>
      <c r="P15" s="4">
        <f>P9</f>
        <v>260.5</v>
      </c>
      <c r="Q15" s="4">
        <f>Q9</f>
        <v>273.5</v>
      </c>
    </row>
    <row r="16" spans="1:17" ht="12.75" customHeight="1">
      <c r="A16" s="175"/>
      <c r="B16" s="34"/>
      <c r="C16" s="14"/>
      <c r="D16" s="14"/>
      <c r="E16" s="14"/>
      <c r="F16" s="14"/>
      <c r="G16" s="14"/>
      <c r="H16" s="14"/>
      <c r="I16" s="46" t="s">
        <v>62</v>
      </c>
      <c r="J16" s="7"/>
      <c r="K16" s="8"/>
      <c r="L16" s="18">
        <f t="shared" si="0"/>
        <v>830.8</v>
      </c>
      <c r="M16" s="4">
        <f>M10+M12</f>
        <v>149.2</v>
      </c>
      <c r="N16" s="4">
        <f>N10+N12</f>
        <v>158.1</v>
      </c>
      <c r="O16" s="4">
        <f>O10+O12</f>
        <v>166</v>
      </c>
      <c r="P16" s="4">
        <f>P10+P12</f>
        <v>174.3</v>
      </c>
      <c r="Q16" s="4">
        <f>Q10+Q12</f>
        <v>183.2</v>
      </c>
    </row>
    <row r="17" spans="1:17" ht="21.75" customHeight="1">
      <c r="A17" s="175"/>
      <c r="B17" s="34"/>
      <c r="C17" s="7"/>
      <c r="D17" s="7"/>
      <c r="E17" s="7"/>
      <c r="F17" s="7"/>
      <c r="G17" s="7"/>
      <c r="H17" s="7"/>
      <c r="I17" s="46" t="s">
        <v>63</v>
      </c>
      <c r="J17" s="7"/>
      <c r="K17" s="8"/>
      <c r="L17" s="18">
        <f t="shared" si="0"/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2" customHeight="1">
      <c r="A18" s="175"/>
      <c r="B18" s="34"/>
      <c r="C18" s="7"/>
      <c r="D18" s="7"/>
      <c r="E18" s="7"/>
      <c r="F18" s="7"/>
      <c r="G18" s="7"/>
      <c r="H18" s="7"/>
      <c r="I18" s="46" t="s">
        <v>64</v>
      </c>
      <c r="J18" s="7"/>
      <c r="K18" s="8"/>
      <c r="L18" s="18">
        <f t="shared" si="0"/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2.5">
      <c r="A19" s="175"/>
      <c r="B19" s="176" t="s">
        <v>101</v>
      </c>
      <c r="C19" s="7">
        <f>D19+E19+F19+G19+H19</f>
        <v>265</v>
      </c>
      <c r="D19" s="7">
        <v>40</v>
      </c>
      <c r="E19" s="7">
        <v>45</v>
      </c>
      <c r="F19" s="7">
        <v>50</v>
      </c>
      <c r="G19" s="7">
        <v>60</v>
      </c>
      <c r="H19" s="7">
        <v>70</v>
      </c>
      <c r="I19" s="195" t="s">
        <v>76</v>
      </c>
      <c r="J19" s="57" t="s">
        <v>113</v>
      </c>
      <c r="K19" s="8" t="s">
        <v>9</v>
      </c>
      <c r="L19" s="18">
        <f t="shared" si="0"/>
        <v>1391.4</v>
      </c>
      <c r="M19" s="18">
        <v>250</v>
      </c>
      <c r="N19" s="18">
        <v>264.8</v>
      </c>
      <c r="O19" s="18">
        <v>278</v>
      </c>
      <c r="P19" s="18">
        <v>292</v>
      </c>
      <c r="Q19" s="18">
        <v>306.6</v>
      </c>
    </row>
    <row r="20" spans="1:17" ht="45">
      <c r="A20" s="175"/>
      <c r="B20" s="177"/>
      <c r="C20" s="7"/>
      <c r="D20" s="7"/>
      <c r="E20" s="7"/>
      <c r="F20" s="7"/>
      <c r="G20" s="7"/>
      <c r="H20" s="7"/>
      <c r="I20" s="196"/>
      <c r="J20" s="99" t="s">
        <v>69</v>
      </c>
      <c r="K20" s="8" t="s">
        <v>10</v>
      </c>
      <c r="L20" s="18">
        <f t="shared" si="0"/>
        <v>128.1</v>
      </c>
      <c r="M20" s="18">
        <v>23</v>
      </c>
      <c r="N20" s="18">
        <v>24.4</v>
      </c>
      <c r="O20" s="18">
        <v>25.6</v>
      </c>
      <c r="P20" s="18">
        <v>26.9</v>
      </c>
      <c r="Q20" s="18">
        <v>28.2</v>
      </c>
    </row>
    <row r="21" spans="1:17" ht="22.5" customHeight="1">
      <c r="A21" s="175"/>
      <c r="B21" s="177"/>
      <c r="C21" s="6"/>
      <c r="D21" s="6"/>
      <c r="E21" s="6"/>
      <c r="F21" s="6"/>
      <c r="G21" s="6"/>
      <c r="H21" s="6"/>
      <c r="I21" s="196"/>
      <c r="J21" s="40"/>
      <c r="K21" s="8" t="s">
        <v>11</v>
      </c>
      <c r="L21" s="18">
        <f t="shared" si="0"/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12.75">
      <c r="A22" s="175"/>
      <c r="B22" s="178"/>
      <c r="C22" s="7"/>
      <c r="D22" s="7"/>
      <c r="E22" s="7"/>
      <c r="F22" s="7"/>
      <c r="G22" s="7"/>
      <c r="H22" s="7"/>
      <c r="I22" s="197"/>
      <c r="J22" s="3" t="s">
        <v>136</v>
      </c>
      <c r="K22" s="8" t="s">
        <v>12</v>
      </c>
      <c r="L22" s="18">
        <f t="shared" si="0"/>
        <v>333.7</v>
      </c>
      <c r="M22" s="18">
        <v>60</v>
      </c>
      <c r="N22" s="18">
        <v>63.5</v>
      </c>
      <c r="O22" s="18">
        <v>66.7</v>
      </c>
      <c r="P22" s="18">
        <v>70</v>
      </c>
      <c r="Q22" s="18">
        <v>73.5</v>
      </c>
    </row>
    <row r="23" spans="1:17" ht="12.75">
      <c r="A23" s="175"/>
      <c r="B23" s="143"/>
      <c r="C23" s="7"/>
      <c r="D23" s="7"/>
      <c r="E23" s="7"/>
      <c r="F23" s="7"/>
      <c r="G23" s="7"/>
      <c r="H23" s="7"/>
      <c r="I23" s="142"/>
      <c r="J23" s="3"/>
      <c r="K23" s="48" t="s">
        <v>160</v>
      </c>
      <c r="L23" s="18">
        <f t="shared" si="0"/>
        <v>1853.2</v>
      </c>
      <c r="M23" s="18">
        <f>M19+M20+M21+M22</f>
        <v>333</v>
      </c>
      <c r="N23" s="18">
        <f>N19+N20+N21+N22</f>
        <v>352.7</v>
      </c>
      <c r="O23" s="18">
        <f>O19+O20+O21+O22</f>
        <v>370.3</v>
      </c>
      <c r="P23" s="18">
        <f>P19+P20+P21+P22</f>
        <v>388.9</v>
      </c>
      <c r="Q23" s="18">
        <f>Q19+Q20+Q21+Q22</f>
        <v>408.3</v>
      </c>
    </row>
    <row r="24" spans="1:17" ht="12.75">
      <c r="A24" s="175"/>
      <c r="B24" s="34"/>
      <c r="C24" s="7"/>
      <c r="D24" s="7"/>
      <c r="E24" s="7"/>
      <c r="F24" s="7"/>
      <c r="G24" s="7"/>
      <c r="H24" s="7"/>
      <c r="I24" s="46" t="s">
        <v>60</v>
      </c>
      <c r="J24" s="7"/>
      <c r="K24" s="8"/>
      <c r="L24" s="18"/>
      <c r="M24" s="18"/>
      <c r="N24" s="18"/>
      <c r="O24" s="18"/>
      <c r="P24" s="18"/>
      <c r="Q24" s="18"/>
    </row>
    <row r="25" spans="1:17" ht="12.75" customHeight="1">
      <c r="A25" s="175"/>
      <c r="B25" s="38"/>
      <c r="C25" s="7"/>
      <c r="D25" s="7"/>
      <c r="E25" s="7"/>
      <c r="F25" s="7"/>
      <c r="G25" s="7"/>
      <c r="H25" s="7"/>
      <c r="I25" s="46" t="s">
        <v>61</v>
      </c>
      <c r="J25" s="7"/>
      <c r="K25" s="8"/>
      <c r="L25" s="18">
        <f t="shared" si="0"/>
        <v>1391.3</v>
      </c>
      <c r="M25" s="18">
        <f>M19</f>
        <v>250</v>
      </c>
      <c r="N25" s="18">
        <f>N19</f>
        <v>264.8</v>
      </c>
      <c r="O25" s="18">
        <f>O19</f>
        <v>278</v>
      </c>
      <c r="P25" s="18">
        <f>P19</f>
        <v>292</v>
      </c>
      <c r="Q25" s="18">
        <v>306.5</v>
      </c>
    </row>
    <row r="26" spans="1:17" ht="12.75">
      <c r="A26" s="175"/>
      <c r="B26" s="38"/>
      <c r="C26" s="7"/>
      <c r="D26" s="7"/>
      <c r="E26" s="7"/>
      <c r="F26" s="7"/>
      <c r="G26" s="7"/>
      <c r="H26" s="7"/>
      <c r="I26" s="46" t="s">
        <v>62</v>
      </c>
      <c r="J26" s="7"/>
      <c r="K26" s="13"/>
      <c r="L26" s="18">
        <f t="shared" si="0"/>
        <v>127.9854425</v>
      </c>
      <c r="M26" s="18">
        <v>23</v>
      </c>
      <c r="N26" s="18">
        <f>M26*1.059</f>
        <v>24.357</v>
      </c>
      <c r="O26" s="18">
        <f>N26*1.05</f>
        <v>25.57485</v>
      </c>
      <c r="P26" s="18">
        <f>O26*1.05</f>
        <v>26.8535925</v>
      </c>
      <c r="Q26" s="18">
        <v>28.2</v>
      </c>
    </row>
    <row r="27" spans="1:17" ht="21.75" customHeight="1">
      <c r="A27" s="175"/>
      <c r="B27" s="54"/>
      <c r="C27" s="7"/>
      <c r="D27" s="7"/>
      <c r="E27" s="7"/>
      <c r="F27" s="7"/>
      <c r="G27" s="7"/>
      <c r="H27" s="7"/>
      <c r="I27" s="46" t="s">
        <v>63</v>
      </c>
      <c r="J27" s="7"/>
      <c r="K27" s="8"/>
      <c r="L27" s="18">
        <f t="shared" si="0"/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11.25" customHeight="1">
      <c r="A28" s="175"/>
      <c r="B28" s="38"/>
      <c r="C28" s="7"/>
      <c r="D28" s="7"/>
      <c r="E28" s="7"/>
      <c r="F28" s="7"/>
      <c r="G28" s="7"/>
      <c r="H28" s="7"/>
      <c r="I28" s="46" t="s">
        <v>64</v>
      </c>
      <c r="J28" s="57"/>
      <c r="K28" s="8"/>
      <c r="L28" s="18">
        <f t="shared" si="0"/>
        <v>333.90985</v>
      </c>
      <c r="M28" s="18">
        <v>60</v>
      </c>
      <c r="N28" s="18">
        <f>M28*1.059</f>
        <v>63.54</v>
      </c>
      <c r="O28" s="18">
        <f>N28*1.05</f>
        <v>66.717</v>
      </c>
      <c r="P28" s="18">
        <f>O28*1.05</f>
        <v>70.05285</v>
      </c>
      <c r="Q28" s="18">
        <v>73.6</v>
      </c>
    </row>
    <row r="29" spans="1:17" ht="21.75" customHeight="1">
      <c r="A29" s="175"/>
      <c r="B29" s="176" t="s">
        <v>101</v>
      </c>
      <c r="C29" s="97">
        <f>D29+E29+F29+G29+H29</f>
        <v>72</v>
      </c>
      <c r="D29" s="97">
        <v>14</v>
      </c>
      <c r="E29" s="97">
        <v>14</v>
      </c>
      <c r="F29" s="97">
        <v>14</v>
      </c>
      <c r="G29" s="97">
        <v>15</v>
      </c>
      <c r="H29" s="97">
        <v>15</v>
      </c>
      <c r="I29" s="179" t="s">
        <v>77</v>
      </c>
      <c r="J29" s="57" t="s">
        <v>114</v>
      </c>
      <c r="K29" s="8" t="s">
        <v>9</v>
      </c>
      <c r="L29" s="18">
        <f t="shared" si="0"/>
        <v>2824</v>
      </c>
      <c r="M29" s="18">
        <v>546</v>
      </c>
      <c r="N29" s="18">
        <v>558</v>
      </c>
      <c r="O29" s="18">
        <v>564</v>
      </c>
      <c r="P29" s="18">
        <v>576</v>
      </c>
      <c r="Q29" s="18">
        <v>580</v>
      </c>
    </row>
    <row r="30" spans="1:17" ht="21.75" customHeight="1">
      <c r="A30" s="175"/>
      <c r="B30" s="177"/>
      <c r="C30" s="7"/>
      <c r="D30" s="7"/>
      <c r="E30" s="7"/>
      <c r="F30" s="7"/>
      <c r="G30" s="7"/>
      <c r="H30" s="7"/>
      <c r="I30" s="180"/>
      <c r="J30" s="230" t="s">
        <v>69</v>
      </c>
      <c r="K30" s="8" t="s">
        <v>10</v>
      </c>
      <c r="L30" s="18">
        <f t="shared" si="0"/>
        <v>128.1</v>
      </c>
      <c r="M30" s="18">
        <f>M36</f>
        <v>23</v>
      </c>
      <c r="N30" s="18">
        <f>N36</f>
        <v>24.4</v>
      </c>
      <c r="O30" s="18">
        <f>O36</f>
        <v>25.6</v>
      </c>
      <c r="P30" s="18">
        <f>P36</f>
        <v>26.9</v>
      </c>
      <c r="Q30" s="18">
        <f>Q36</f>
        <v>28.2</v>
      </c>
    </row>
    <row r="31" spans="1:17" ht="24.75" customHeight="1">
      <c r="A31" s="175"/>
      <c r="B31" s="177"/>
      <c r="C31" s="7"/>
      <c r="D31" s="7"/>
      <c r="E31" s="7"/>
      <c r="F31" s="7"/>
      <c r="G31" s="7"/>
      <c r="H31" s="7"/>
      <c r="I31" s="180"/>
      <c r="J31" s="231"/>
      <c r="K31" s="8" t="s">
        <v>11</v>
      </c>
      <c r="L31" s="18">
        <f t="shared" si="0"/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ht="14.25" customHeight="1">
      <c r="A32" s="175"/>
      <c r="B32" s="178"/>
      <c r="C32" s="7"/>
      <c r="D32" s="7"/>
      <c r="E32" s="7"/>
      <c r="F32" s="7"/>
      <c r="G32" s="7"/>
      <c r="H32" s="7"/>
      <c r="I32" s="181"/>
      <c r="J32" s="3" t="s">
        <v>136</v>
      </c>
      <c r="K32" s="8" t="s">
        <v>12</v>
      </c>
      <c r="L32" s="18">
        <f t="shared" si="0"/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ht="14.25" customHeight="1">
      <c r="A33" s="175"/>
      <c r="B33" s="143"/>
      <c r="C33" s="7"/>
      <c r="D33" s="7"/>
      <c r="E33" s="7"/>
      <c r="F33" s="7"/>
      <c r="G33" s="7"/>
      <c r="H33" s="7"/>
      <c r="I33" s="144"/>
      <c r="J33" s="3"/>
      <c r="K33" s="48" t="s">
        <v>160</v>
      </c>
      <c r="L33" s="18">
        <f t="shared" si="0"/>
        <v>2952.1000000000004</v>
      </c>
      <c r="M33" s="18">
        <f>M29+M30+M31+M32</f>
        <v>569</v>
      </c>
      <c r="N33" s="18">
        <f>N29+N30+N31+N32</f>
        <v>582.4</v>
      </c>
      <c r="O33" s="18">
        <f>O29+O30+O31+O32</f>
        <v>589.6</v>
      </c>
      <c r="P33" s="18">
        <f>P29+P30+P31+P32</f>
        <v>602.9</v>
      </c>
      <c r="Q33" s="18">
        <f>Q29+Q30+Q31+Q32</f>
        <v>608.2</v>
      </c>
    </row>
    <row r="34" spans="1:17" ht="12" customHeight="1">
      <c r="A34" s="162"/>
      <c r="B34" s="7"/>
      <c r="C34" s="7"/>
      <c r="D34" s="7"/>
      <c r="E34" s="7"/>
      <c r="F34" s="7"/>
      <c r="G34" s="7"/>
      <c r="H34" s="7"/>
      <c r="I34" s="46" t="s">
        <v>60</v>
      </c>
      <c r="J34" s="7"/>
      <c r="K34" s="8"/>
      <c r="L34" s="18"/>
      <c r="M34" s="18"/>
      <c r="N34" s="18"/>
      <c r="O34" s="18"/>
      <c r="P34" s="18"/>
      <c r="Q34" s="18"/>
    </row>
    <row r="35" spans="1:17" ht="11.25" customHeight="1">
      <c r="A35" s="162"/>
      <c r="B35" s="7"/>
      <c r="C35" s="7"/>
      <c r="D35" s="7"/>
      <c r="E35" s="7"/>
      <c r="F35" s="7"/>
      <c r="G35" s="7"/>
      <c r="H35" s="7"/>
      <c r="I35" s="46" t="s">
        <v>61</v>
      </c>
      <c r="J35" s="7"/>
      <c r="K35" s="8"/>
      <c r="L35" s="18">
        <f t="shared" si="0"/>
        <v>2824</v>
      </c>
      <c r="M35" s="18">
        <f>M29</f>
        <v>546</v>
      </c>
      <c r="N35" s="18">
        <f>N29</f>
        <v>558</v>
      </c>
      <c r="O35" s="18">
        <f>O29</f>
        <v>564</v>
      </c>
      <c r="P35" s="18">
        <f>P29</f>
        <v>576</v>
      </c>
      <c r="Q35" s="18">
        <f>Q29</f>
        <v>580</v>
      </c>
    </row>
    <row r="36" spans="1:17" ht="12" customHeight="1">
      <c r="A36" s="162"/>
      <c r="B36" s="7"/>
      <c r="C36" s="7"/>
      <c r="D36" s="7"/>
      <c r="E36" s="7"/>
      <c r="F36" s="7"/>
      <c r="G36" s="7"/>
      <c r="H36" s="7"/>
      <c r="I36" s="46" t="s">
        <v>62</v>
      </c>
      <c r="J36" s="7"/>
      <c r="K36" s="8"/>
      <c r="L36" s="18">
        <f t="shared" si="0"/>
        <v>128.1</v>
      </c>
      <c r="M36" s="4">
        <v>23</v>
      </c>
      <c r="N36" s="4">
        <v>24.4</v>
      </c>
      <c r="O36" s="4">
        <v>25.6</v>
      </c>
      <c r="P36" s="4">
        <v>26.9</v>
      </c>
      <c r="Q36" s="4">
        <v>28.2</v>
      </c>
    </row>
    <row r="37" spans="1:17" ht="23.25" customHeight="1">
      <c r="A37" s="162"/>
      <c r="B37" s="7"/>
      <c r="C37" s="7"/>
      <c r="D37" s="7"/>
      <c r="E37" s="7"/>
      <c r="F37" s="7"/>
      <c r="G37" s="7"/>
      <c r="H37" s="7"/>
      <c r="I37" s="46" t="s">
        <v>63</v>
      </c>
      <c r="J37" s="7"/>
      <c r="K37" s="8"/>
      <c r="L37" s="18">
        <f t="shared" si="0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ht="12.75">
      <c r="A38" s="163"/>
      <c r="B38" s="7"/>
      <c r="C38" s="7"/>
      <c r="D38" s="7"/>
      <c r="E38" s="7"/>
      <c r="F38" s="7"/>
      <c r="G38" s="7"/>
      <c r="H38" s="7"/>
      <c r="I38" s="46" t="s">
        <v>64</v>
      </c>
      <c r="J38" s="7"/>
      <c r="K38" s="13"/>
      <c r="L38" s="18">
        <f t="shared" si="0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22.5">
      <c r="A39" s="216" t="s">
        <v>73</v>
      </c>
      <c r="B39" s="217"/>
      <c r="C39" s="217"/>
      <c r="D39" s="217"/>
      <c r="E39" s="217"/>
      <c r="F39" s="217"/>
      <c r="G39" s="217"/>
      <c r="H39" s="217"/>
      <c r="I39" s="217"/>
      <c r="J39" s="218"/>
      <c r="K39" s="8" t="s">
        <v>9</v>
      </c>
      <c r="L39" s="4">
        <f>M39+N39+O39+P39+Q39</f>
        <v>5456.9</v>
      </c>
      <c r="M39" s="4">
        <f aca="true" t="shared" si="1" ref="M39:Q42">M9+M19+M29</f>
        <v>1019.1</v>
      </c>
      <c r="N39" s="4">
        <f t="shared" si="1"/>
        <v>1059.1</v>
      </c>
      <c r="O39" s="4">
        <f t="shared" si="1"/>
        <v>1090.1</v>
      </c>
      <c r="P39" s="4">
        <f t="shared" si="1"/>
        <v>1128.5</v>
      </c>
      <c r="Q39" s="4">
        <f t="shared" si="1"/>
        <v>1160.1</v>
      </c>
    </row>
    <row r="40" spans="1:17" ht="22.5">
      <c r="A40" s="219"/>
      <c r="B40" s="220"/>
      <c r="C40" s="220"/>
      <c r="D40" s="220"/>
      <c r="E40" s="220"/>
      <c r="F40" s="220"/>
      <c r="G40" s="220"/>
      <c r="H40" s="220"/>
      <c r="I40" s="220"/>
      <c r="J40" s="221"/>
      <c r="K40" s="8" t="s">
        <v>10</v>
      </c>
      <c r="L40" s="4">
        <f>M40+N40+O40+P40+Q40</f>
        <v>384.9</v>
      </c>
      <c r="M40" s="4">
        <f t="shared" si="1"/>
        <v>69</v>
      </c>
      <c r="N40" s="4">
        <f t="shared" si="1"/>
        <v>73.3</v>
      </c>
      <c r="O40" s="4">
        <f t="shared" si="1"/>
        <v>76.9</v>
      </c>
      <c r="P40" s="4">
        <f t="shared" si="1"/>
        <v>80.8</v>
      </c>
      <c r="Q40" s="4">
        <f t="shared" si="1"/>
        <v>84.9</v>
      </c>
    </row>
    <row r="41" spans="1:17" ht="22.5">
      <c r="A41" s="219"/>
      <c r="B41" s="220"/>
      <c r="C41" s="220"/>
      <c r="D41" s="220"/>
      <c r="E41" s="220"/>
      <c r="F41" s="220"/>
      <c r="G41" s="220"/>
      <c r="H41" s="220"/>
      <c r="I41" s="220"/>
      <c r="J41" s="221"/>
      <c r="K41" s="8" t="s">
        <v>11</v>
      </c>
      <c r="L41" s="4">
        <f>M41+N41+O41+P41+Q41</f>
        <v>0</v>
      </c>
      <c r="M41" s="4">
        <f t="shared" si="1"/>
        <v>0</v>
      </c>
      <c r="N41" s="4">
        <f t="shared" si="1"/>
        <v>0</v>
      </c>
      <c r="O41" s="4">
        <f t="shared" si="1"/>
        <v>0</v>
      </c>
      <c r="P41" s="4">
        <f t="shared" si="1"/>
        <v>0</v>
      </c>
      <c r="Q41" s="4">
        <f t="shared" si="1"/>
        <v>0</v>
      </c>
    </row>
    <row r="42" spans="1:17" ht="12.75">
      <c r="A42" s="222"/>
      <c r="B42" s="223"/>
      <c r="C42" s="223"/>
      <c r="D42" s="223"/>
      <c r="E42" s="223"/>
      <c r="F42" s="223"/>
      <c r="G42" s="223"/>
      <c r="H42" s="223"/>
      <c r="I42" s="223"/>
      <c r="J42" s="224"/>
      <c r="K42" s="8" t="s">
        <v>12</v>
      </c>
      <c r="L42" s="4">
        <f>M42+N42+O42+P42+Q42</f>
        <v>1035.8</v>
      </c>
      <c r="M42" s="4">
        <f t="shared" si="1"/>
        <v>186.2</v>
      </c>
      <c r="N42" s="4">
        <f t="shared" si="1"/>
        <v>197.1</v>
      </c>
      <c r="O42" s="4">
        <f t="shared" si="1"/>
        <v>207</v>
      </c>
      <c r="P42" s="4">
        <f t="shared" si="1"/>
        <v>217.3</v>
      </c>
      <c r="Q42" s="4">
        <f t="shared" si="1"/>
        <v>228.2</v>
      </c>
    </row>
    <row r="43" spans="1:17" ht="12.75">
      <c r="A43" s="139"/>
      <c r="B43" s="140"/>
      <c r="C43" s="140"/>
      <c r="D43" s="140"/>
      <c r="E43" s="140"/>
      <c r="F43" s="140"/>
      <c r="G43" s="140"/>
      <c r="H43" s="140"/>
      <c r="I43" s="137"/>
      <c r="J43" s="138"/>
      <c r="K43" s="48" t="s">
        <v>160</v>
      </c>
      <c r="L43" s="18">
        <f>M43+N43+O43+P43+Q43</f>
        <v>6877.599999999999</v>
      </c>
      <c r="M43" s="18">
        <f>M39+M40+M41+M42</f>
        <v>1274.3</v>
      </c>
      <c r="N43" s="18">
        <f>N39+N40+N41+N42</f>
        <v>1329.4999999999998</v>
      </c>
      <c r="O43" s="18">
        <f>O39+O40+O41+O42</f>
        <v>1374</v>
      </c>
      <c r="P43" s="18">
        <f>P39+P40+P41+P42</f>
        <v>1426.6</v>
      </c>
      <c r="Q43" s="18">
        <f>Q39+Q40+Q41+Q42</f>
        <v>1473.2</v>
      </c>
    </row>
    <row r="44" spans="1:17" ht="12.75">
      <c r="A44" s="207"/>
      <c r="B44" s="208"/>
      <c r="C44" s="208"/>
      <c r="D44" s="208"/>
      <c r="E44" s="208"/>
      <c r="F44" s="208"/>
      <c r="G44" s="208"/>
      <c r="H44" s="209"/>
      <c r="I44" s="46" t="s">
        <v>60</v>
      </c>
      <c r="J44" s="13"/>
      <c r="K44" s="13"/>
      <c r="L44" s="4"/>
      <c r="M44" s="4"/>
      <c r="N44" s="4"/>
      <c r="O44" s="4"/>
      <c r="P44" s="4"/>
      <c r="Q44" s="4"/>
    </row>
    <row r="45" spans="1:17" ht="12.75">
      <c r="A45" s="210"/>
      <c r="B45" s="211"/>
      <c r="C45" s="211"/>
      <c r="D45" s="211"/>
      <c r="E45" s="211"/>
      <c r="F45" s="211"/>
      <c r="G45" s="211"/>
      <c r="H45" s="212"/>
      <c r="I45" s="46" t="s">
        <v>61</v>
      </c>
      <c r="J45" s="13"/>
      <c r="K45" s="13"/>
      <c r="L45" s="4">
        <f>M45+N45+O45+P45+Q45</f>
        <v>5456.799999999999</v>
      </c>
      <c r="M45" s="4">
        <f aca="true" t="shared" si="2" ref="M45:Q48">M15+M25+M35</f>
        <v>1019.1</v>
      </c>
      <c r="N45" s="4">
        <f t="shared" si="2"/>
        <v>1059.1</v>
      </c>
      <c r="O45" s="4">
        <f t="shared" si="2"/>
        <v>1090.1</v>
      </c>
      <c r="P45" s="4">
        <f t="shared" si="2"/>
        <v>1128.5</v>
      </c>
      <c r="Q45" s="4">
        <f t="shared" si="2"/>
        <v>1160</v>
      </c>
    </row>
    <row r="46" spans="1:17" ht="12.75">
      <c r="A46" s="210"/>
      <c r="B46" s="211"/>
      <c r="C46" s="211"/>
      <c r="D46" s="211"/>
      <c r="E46" s="211"/>
      <c r="F46" s="211"/>
      <c r="G46" s="211"/>
      <c r="H46" s="212"/>
      <c r="I46" s="46" t="s">
        <v>62</v>
      </c>
      <c r="J46" s="13"/>
      <c r="K46" s="13"/>
      <c r="L46" s="4">
        <f>M46+N46+O46+P46+Q46</f>
        <v>1086.8854425</v>
      </c>
      <c r="M46" s="4">
        <f t="shared" si="2"/>
        <v>195.2</v>
      </c>
      <c r="N46" s="4">
        <f t="shared" si="2"/>
        <v>206.857</v>
      </c>
      <c r="O46" s="4">
        <f t="shared" si="2"/>
        <v>217.17485</v>
      </c>
      <c r="P46" s="4">
        <f t="shared" si="2"/>
        <v>228.0535925</v>
      </c>
      <c r="Q46" s="4">
        <f t="shared" si="2"/>
        <v>239.59999999999997</v>
      </c>
    </row>
    <row r="47" spans="1:17" ht="22.5">
      <c r="A47" s="210"/>
      <c r="B47" s="211"/>
      <c r="C47" s="211"/>
      <c r="D47" s="211"/>
      <c r="E47" s="211"/>
      <c r="F47" s="211"/>
      <c r="G47" s="211"/>
      <c r="H47" s="212"/>
      <c r="I47" s="46" t="s">
        <v>63</v>
      </c>
      <c r="J47" s="13"/>
      <c r="K47" s="13"/>
      <c r="L47" s="4">
        <f>M47+N47+O47+P47+Q47</f>
        <v>0</v>
      </c>
      <c r="M47" s="4">
        <f t="shared" si="2"/>
        <v>0</v>
      </c>
      <c r="N47" s="4">
        <f t="shared" si="2"/>
        <v>0</v>
      </c>
      <c r="O47" s="4">
        <f t="shared" si="2"/>
        <v>0</v>
      </c>
      <c r="P47" s="4">
        <f t="shared" si="2"/>
        <v>0</v>
      </c>
      <c r="Q47" s="4">
        <f t="shared" si="2"/>
        <v>0</v>
      </c>
    </row>
    <row r="48" spans="1:17" ht="12.75">
      <c r="A48" s="213"/>
      <c r="B48" s="214"/>
      <c r="C48" s="214"/>
      <c r="D48" s="214"/>
      <c r="E48" s="214"/>
      <c r="F48" s="214"/>
      <c r="G48" s="214"/>
      <c r="H48" s="215"/>
      <c r="I48" s="46" t="s">
        <v>64</v>
      </c>
      <c r="J48" s="13"/>
      <c r="K48" s="13"/>
      <c r="L48" s="4">
        <f>M48+N48+O48+P48+Q48</f>
        <v>333.90985</v>
      </c>
      <c r="M48" s="4">
        <f t="shared" si="2"/>
        <v>60</v>
      </c>
      <c r="N48" s="4">
        <f t="shared" si="2"/>
        <v>63.54</v>
      </c>
      <c r="O48" s="4">
        <f t="shared" si="2"/>
        <v>66.717</v>
      </c>
      <c r="P48" s="4">
        <f t="shared" si="2"/>
        <v>70.05285</v>
      </c>
      <c r="Q48" s="4">
        <f t="shared" si="2"/>
        <v>73.6</v>
      </c>
    </row>
  </sheetData>
  <mergeCells count="30">
    <mergeCell ref="M1:Q1"/>
    <mergeCell ref="M2:M5"/>
    <mergeCell ref="N2:N5"/>
    <mergeCell ref="O2:O5"/>
    <mergeCell ref="P2:P5"/>
    <mergeCell ref="Q2:Q5"/>
    <mergeCell ref="H2:H5"/>
    <mergeCell ref="J1:J5"/>
    <mergeCell ref="K1:K5"/>
    <mergeCell ref="L1:L5"/>
    <mergeCell ref="A39:J42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A6:A33"/>
    <mergeCell ref="J30:J31"/>
    <mergeCell ref="A44:H48"/>
    <mergeCell ref="I6:I8"/>
    <mergeCell ref="I9:I12"/>
    <mergeCell ref="B9:B12"/>
    <mergeCell ref="I19:I22"/>
    <mergeCell ref="I29:I32"/>
    <mergeCell ref="B29:B32"/>
    <mergeCell ref="B19:B22"/>
  </mergeCells>
  <printOptions/>
  <pageMargins left="0.5118110236220472" right="0.31496062992125984" top="1.3779527559055118" bottom="0.31496062992125984" header="0.35433070866141736" footer="0.31496062992125984"/>
  <pageSetup horizontalDpi="600" verticalDpi="600" orientation="landscape" paperSize="9" scale="85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5.00390625" style="0" customWidth="1"/>
    <col min="4" max="4" width="4.25390625" style="0" customWidth="1"/>
    <col min="5" max="5" width="3.875" style="0" customWidth="1"/>
    <col min="6" max="6" width="4.00390625" style="0" customWidth="1"/>
    <col min="7" max="7" width="4.125" style="0" customWidth="1"/>
    <col min="8" max="8" width="3.75390625" style="0" customWidth="1"/>
    <col min="9" max="9" width="19.75390625" style="0" customWidth="1"/>
    <col min="10" max="10" width="15.875" style="0" customWidth="1"/>
    <col min="11" max="11" width="10.625" style="0" customWidth="1"/>
    <col min="13" max="13" width="8.00390625" style="0" customWidth="1"/>
    <col min="14" max="14" width="7.875" style="0" customWidth="1"/>
    <col min="15" max="15" width="7.375" style="0" customWidth="1"/>
    <col min="16" max="16" width="8.125" style="0" customWidth="1"/>
    <col min="17" max="17" width="8.3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4" customHeight="1">
      <c r="A6" s="194" t="s">
        <v>44</v>
      </c>
      <c r="B6" s="193" t="s">
        <v>79</v>
      </c>
      <c r="C6" s="14">
        <f>D6+E6+F6+G6+H6</f>
        <v>155</v>
      </c>
      <c r="D6" s="14">
        <v>29</v>
      </c>
      <c r="E6" s="14">
        <v>30</v>
      </c>
      <c r="F6" s="14">
        <v>31</v>
      </c>
      <c r="G6" s="14">
        <v>32</v>
      </c>
      <c r="H6" s="14">
        <v>33</v>
      </c>
      <c r="I6" s="193" t="s">
        <v>78</v>
      </c>
      <c r="J6" s="230" t="s">
        <v>69</v>
      </c>
      <c r="K6" s="8" t="s">
        <v>9</v>
      </c>
      <c r="L6" s="4">
        <f>M6+N6+O6+P6+Q6</f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22.5">
      <c r="A7" s="194"/>
      <c r="B7" s="193"/>
      <c r="C7" s="14"/>
      <c r="D7" s="14"/>
      <c r="E7" s="14"/>
      <c r="F7" s="14"/>
      <c r="G7" s="14"/>
      <c r="H7" s="14"/>
      <c r="I7" s="193"/>
      <c r="J7" s="231"/>
      <c r="K7" s="8" t="s">
        <v>10</v>
      </c>
      <c r="L7" s="4">
        <f aca="true" t="shared" si="0" ref="L7:L58">M7+N7+O7+P7+Q7</f>
        <v>8521.7</v>
      </c>
      <c r="M7" s="4">
        <f>M13+M14+M15+M16</f>
        <v>1531.2</v>
      </c>
      <c r="N7" s="4">
        <f>N13+N14+N15+N16</f>
        <v>1621.5</v>
      </c>
      <c r="O7" s="4">
        <f>O13+O14+O15+O16</f>
        <v>1702.8</v>
      </c>
      <c r="P7" s="4">
        <f>P13+P14+P15+P16</f>
        <v>1788.3</v>
      </c>
      <c r="Q7" s="4">
        <f>Q13+Q14+Q15+Q16</f>
        <v>1877.9</v>
      </c>
    </row>
    <row r="8" spans="1:17" ht="23.25" customHeight="1">
      <c r="A8" s="194"/>
      <c r="B8" s="193"/>
      <c r="C8" s="22"/>
      <c r="D8" s="22"/>
      <c r="E8" s="22"/>
      <c r="F8" s="22"/>
      <c r="G8" s="22"/>
      <c r="H8" s="22"/>
      <c r="I8" s="193"/>
      <c r="J8" s="231"/>
      <c r="K8" s="8" t="s">
        <v>11</v>
      </c>
      <c r="L8" s="4">
        <f t="shared" si="0"/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12.75" customHeight="1">
      <c r="A9" s="194"/>
      <c r="B9" s="193"/>
      <c r="C9" s="36"/>
      <c r="D9" s="36"/>
      <c r="E9" s="36"/>
      <c r="F9" s="36"/>
      <c r="G9" s="36"/>
      <c r="H9" s="36"/>
      <c r="I9" s="193"/>
      <c r="J9" s="3" t="s">
        <v>136</v>
      </c>
      <c r="K9" s="8" t="s">
        <v>12</v>
      </c>
      <c r="L9" s="4">
        <f t="shared" si="0"/>
        <v>1710.6</v>
      </c>
      <c r="M9" s="4">
        <v>307.4</v>
      </c>
      <c r="N9" s="18">
        <v>325.6</v>
      </c>
      <c r="O9" s="18">
        <v>341.8</v>
      </c>
      <c r="P9" s="118">
        <v>358.9</v>
      </c>
      <c r="Q9" s="4">
        <v>376.9</v>
      </c>
    </row>
    <row r="10" spans="1:17" ht="12.75" customHeight="1">
      <c r="A10" s="194"/>
      <c r="B10" s="3"/>
      <c r="C10" s="36"/>
      <c r="D10" s="36"/>
      <c r="E10" s="36"/>
      <c r="F10" s="36"/>
      <c r="G10" s="36"/>
      <c r="H10" s="36"/>
      <c r="I10" s="3"/>
      <c r="J10" s="3"/>
      <c r="K10" s="48" t="s">
        <v>160</v>
      </c>
      <c r="L10" s="18">
        <f>M10+N10+O10+P10+Q10</f>
        <v>10232.3</v>
      </c>
      <c r="M10" s="18">
        <f>M6+M7+M8+M9</f>
        <v>1838.6</v>
      </c>
      <c r="N10" s="18">
        <f>N6+N7+N8+N9</f>
        <v>1947.1</v>
      </c>
      <c r="O10" s="18">
        <f>O6+O7+O8+O9</f>
        <v>2044.6</v>
      </c>
      <c r="P10" s="18">
        <f>P6+P7+P8+P9</f>
        <v>2147.2</v>
      </c>
      <c r="Q10" s="18">
        <f>Q6+Q7+Q8+Q9</f>
        <v>2254.8</v>
      </c>
    </row>
    <row r="11" spans="1:17" ht="12.75">
      <c r="A11" s="194"/>
      <c r="B11" s="8"/>
      <c r="C11" s="14"/>
      <c r="D11" s="14"/>
      <c r="E11" s="14"/>
      <c r="F11" s="14"/>
      <c r="G11" s="14"/>
      <c r="H11" s="14"/>
      <c r="I11" s="46" t="s">
        <v>60</v>
      </c>
      <c r="J11" s="13"/>
      <c r="K11" s="36"/>
      <c r="L11" s="4"/>
      <c r="M11" s="4"/>
      <c r="N11" s="4"/>
      <c r="O11" s="4"/>
      <c r="P11" s="4"/>
      <c r="Q11" s="4"/>
    </row>
    <row r="12" spans="1:17" ht="11.25" customHeight="1">
      <c r="A12" s="194"/>
      <c r="B12" s="8"/>
      <c r="C12" s="14"/>
      <c r="D12" s="14"/>
      <c r="E12" s="14"/>
      <c r="F12" s="14"/>
      <c r="G12" s="14"/>
      <c r="H12" s="14"/>
      <c r="I12" s="46"/>
      <c r="J12" s="13" t="s">
        <v>26</v>
      </c>
      <c r="K12" s="36"/>
      <c r="L12" s="4"/>
      <c r="M12" s="4"/>
      <c r="N12" s="4"/>
      <c r="O12" s="4"/>
      <c r="P12" s="4"/>
      <c r="Q12" s="4"/>
    </row>
    <row r="13" spans="1:17" ht="13.5" customHeight="1">
      <c r="A13" s="194"/>
      <c r="B13" s="193" t="s">
        <v>18</v>
      </c>
      <c r="C13" s="19">
        <f>D13+E13+F13+G13+H13</f>
        <v>5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46" t="s">
        <v>61</v>
      </c>
      <c r="J13" s="13"/>
      <c r="K13" s="13"/>
      <c r="L13" s="4">
        <f t="shared" si="0"/>
        <v>6661.4</v>
      </c>
      <c r="M13" s="4">
        <v>1196.9</v>
      </c>
      <c r="N13" s="4">
        <v>1267.5</v>
      </c>
      <c r="O13" s="4">
        <v>1331</v>
      </c>
      <c r="P13" s="4">
        <v>1398</v>
      </c>
      <c r="Q13" s="4">
        <v>1468</v>
      </c>
    </row>
    <row r="14" spans="1:17" ht="12" customHeight="1">
      <c r="A14" s="194"/>
      <c r="B14" s="193"/>
      <c r="C14" s="36"/>
      <c r="D14" s="36"/>
      <c r="E14" s="36"/>
      <c r="F14" s="36"/>
      <c r="G14" s="36"/>
      <c r="H14" s="36"/>
      <c r="I14" s="46" t="s">
        <v>62</v>
      </c>
      <c r="J14" s="13"/>
      <c r="K14" s="13"/>
      <c r="L14" s="4">
        <f t="shared" si="0"/>
        <v>1860.2999999999997</v>
      </c>
      <c r="M14" s="4">
        <v>334.3</v>
      </c>
      <c r="N14" s="4">
        <v>354</v>
      </c>
      <c r="O14" s="4">
        <v>371.8</v>
      </c>
      <c r="P14" s="4">
        <v>390.3</v>
      </c>
      <c r="Q14" s="4">
        <v>409.9</v>
      </c>
    </row>
    <row r="15" spans="1:17" ht="22.5">
      <c r="A15" s="194"/>
      <c r="B15" s="193"/>
      <c r="C15" s="14"/>
      <c r="D15" s="14"/>
      <c r="E15" s="14"/>
      <c r="F15" s="14"/>
      <c r="G15" s="14"/>
      <c r="H15" s="14"/>
      <c r="I15" s="46" t="s">
        <v>63</v>
      </c>
      <c r="J15" s="13"/>
      <c r="K15" s="13"/>
      <c r="L15" s="4">
        <f t="shared" si="0"/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4.25" customHeight="1">
      <c r="A16" s="194"/>
      <c r="B16" s="193"/>
      <c r="C16" s="14"/>
      <c r="D16" s="14"/>
      <c r="E16" s="14"/>
      <c r="F16" s="14"/>
      <c r="G16" s="14"/>
      <c r="H16" s="14"/>
      <c r="I16" s="46" t="s">
        <v>64</v>
      </c>
      <c r="J16" s="13"/>
      <c r="K16" s="13"/>
      <c r="L16" s="4">
        <f t="shared" si="0"/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14.25" customHeight="1">
      <c r="A17" s="194"/>
      <c r="B17" s="3"/>
      <c r="C17" s="14"/>
      <c r="D17" s="14"/>
      <c r="E17" s="14"/>
      <c r="F17" s="14"/>
      <c r="G17" s="14"/>
      <c r="H17" s="14"/>
      <c r="I17" s="67"/>
      <c r="J17" s="68" t="s">
        <v>12</v>
      </c>
      <c r="K17" s="13"/>
      <c r="L17" s="4"/>
      <c r="M17" s="4"/>
      <c r="N17" s="4"/>
      <c r="O17" s="4"/>
      <c r="P17" s="4"/>
      <c r="Q17" s="4"/>
    </row>
    <row r="18" spans="1:17" ht="14.25" customHeight="1">
      <c r="A18" s="194"/>
      <c r="B18" s="3"/>
      <c r="C18" s="14"/>
      <c r="D18" s="14"/>
      <c r="E18" s="14"/>
      <c r="F18" s="14"/>
      <c r="G18" s="14"/>
      <c r="H18" s="14"/>
      <c r="I18" s="46" t="s">
        <v>61</v>
      </c>
      <c r="J18" s="68"/>
      <c r="K18" s="13"/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4.25" customHeight="1">
      <c r="A19" s="194"/>
      <c r="B19" s="3"/>
      <c r="C19" s="14"/>
      <c r="D19" s="14"/>
      <c r="E19" s="14"/>
      <c r="F19" s="14"/>
      <c r="G19" s="14"/>
      <c r="H19" s="14"/>
      <c r="I19" s="46" t="s">
        <v>62</v>
      </c>
      <c r="J19" s="68"/>
      <c r="K19" s="13"/>
      <c r="L19" s="4">
        <f>M19+N19+O19+P19+Q19</f>
        <v>1710.6</v>
      </c>
      <c r="M19" s="4">
        <v>307.4</v>
      </c>
      <c r="N19" s="18">
        <v>325.6</v>
      </c>
      <c r="O19" s="18">
        <v>341.8</v>
      </c>
      <c r="P19" s="118">
        <v>358.9</v>
      </c>
      <c r="Q19" s="4">
        <v>376.9</v>
      </c>
    </row>
    <row r="20" spans="1:17" ht="14.25" customHeight="1">
      <c r="A20" s="194"/>
      <c r="B20" s="3"/>
      <c r="C20" s="14"/>
      <c r="D20" s="14"/>
      <c r="E20" s="14"/>
      <c r="F20" s="14"/>
      <c r="G20" s="14"/>
      <c r="H20" s="14"/>
      <c r="I20" s="46" t="s">
        <v>63</v>
      </c>
      <c r="J20" s="68"/>
      <c r="K20" s="13"/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14.25" customHeight="1">
      <c r="A21" s="194"/>
      <c r="B21" s="3"/>
      <c r="C21" s="14"/>
      <c r="D21" s="14"/>
      <c r="E21" s="14"/>
      <c r="F21" s="14"/>
      <c r="G21" s="14"/>
      <c r="H21" s="14"/>
      <c r="I21" s="46" t="s">
        <v>64</v>
      </c>
      <c r="J21" s="68"/>
      <c r="K21" s="13"/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3.25" customHeight="1">
      <c r="A22" s="194"/>
      <c r="B22" s="8" t="s">
        <v>65</v>
      </c>
      <c r="C22" s="55"/>
      <c r="D22" s="55">
        <v>453</v>
      </c>
      <c r="E22" s="55">
        <v>456</v>
      </c>
      <c r="F22" s="55">
        <v>459</v>
      </c>
      <c r="G22" s="55">
        <v>462</v>
      </c>
      <c r="H22" s="55">
        <v>465</v>
      </c>
      <c r="I22" s="230" t="s">
        <v>80</v>
      </c>
      <c r="J22" s="230" t="s">
        <v>69</v>
      </c>
      <c r="K22" s="8" t="s">
        <v>9</v>
      </c>
      <c r="L22" s="4">
        <f t="shared" si="0"/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21.75" customHeight="1">
      <c r="A23" s="194"/>
      <c r="B23" s="8"/>
      <c r="C23" s="14"/>
      <c r="D23" s="14"/>
      <c r="E23" s="14"/>
      <c r="F23" s="14"/>
      <c r="G23" s="14"/>
      <c r="H23" s="14"/>
      <c r="I23" s="231"/>
      <c r="J23" s="231"/>
      <c r="K23" s="8" t="s">
        <v>10</v>
      </c>
      <c r="L23" s="4">
        <f t="shared" si="0"/>
        <v>6316.200000000001</v>
      </c>
      <c r="M23" s="4">
        <f>M29+M30+M31+M32</f>
        <v>1135.1</v>
      </c>
      <c r="N23" s="4">
        <f>N29+N30+N31+N32</f>
        <v>1202.1</v>
      </c>
      <c r="O23" s="4">
        <f>O29+O30+O31+O32</f>
        <v>1262.3</v>
      </c>
      <c r="P23" s="4">
        <f>P29+P30+P31+P32</f>
        <v>1325.3</v>
      </c>
      <c r="Q23" s="4">
        <f>Q29+Q30+Q31+Q32</f>
        <v>1391.4</v>
      </c>
    </row>
    <row r="24" spans="1:17" ht="23.25" customHeight="1">
      <c r="A24" s="194"/>
      <c r="B24" s="8"/>
      <c r="C24" s="19"/>
      <c r="D24" s="19"/>
      <c r="E24" s="19"/>
      <c r="F24" s="19"/>
      <c r="G24" s="19"/>
      <c r="H24" s="19"/>
      <c r="I24" s="231"/>
      <c r="J24" s="231"/>
      <c r="K24" s="8" t="s">
        <v>11</v>
      </c>
      <c r="L24" s="4">
        <f t="shared" si="0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12.75">
      <c r="A25" s="194"/>
      <c r="B25" s="8"/>
      <c r="C25" s="14"/>
      <c r="D25" s="14"/>
      <c r="E25" s="14"/>
      <c r="F25" s="14"/>
      <c r="G25" s="14"/>
      <c r="H25" s="14"/>
      <c r="I25" s="232"/>
      <c r="J25" s="3" t="s">
        <v>136</v>
      </c>
      <c r="K25" s="8" t="s">
        <v>12</v>
      </c>
      <c r="L25" s="4">
        <f t="shared" si="0"/>
        <v>1894.9</v>
      </c>
      <c r="M25" s="4">
        <v>340.5</v>
      </c>
      <c r="N25" s="4">
        <v>360.6</v>
      </c>
      <c r="O25" s="4">
        <v>378.7</v>
      </c>
      <c r="P25" s="4">
        <v>397.6</v>
      </c>
      <c r="Q25" s="4">
        <v>417.5</v>
      </c>
    </row>
    <row r="26" spans="1:17" ht="12.75">
      <c r="A26" s="194"/>
      <c r="B26" s="8"/>
      <c r="C26" s="14"/>
      <c r="D26" s="14"/>
      <c r="E26" s="14"/>
      <c r="F26" s="14"/>
      <c r="G26" s="14"/>
      <c r="H26" s="14"/>
      <c r="I26" s="41"/>
      <c r="J26" s="3"/>
      <c r="K26" s="48" t="s">
        <v>160</v>
      </c>
      <c r="L26" s="18">
        <f t="shared" si="0"/>
        <v>8211.099999999999</v>
      </c>
      <c r="M26" s="18">
        <f>M22+M23+M24+M25</f>
        <v>1475.6</v>
      </c>
      <c r="N26" s="18">
        <f>N22+N23+N24+N25</f>
        <v>1562.6999999999998</v>
      </c>
      <c r="O26" s="18">
        <f>O22+O23+O24+O25</f>
        <v>1641</v>
      </c>
      <c r="P26" s="18">
        <f>P22+P23+P24+P25</f>
        <v>1722.9</v>
      </c>
      <c r="Q26" s="18">
        <f>Q22+Q23+Q24+Q25</f>
        <v>1808.9</v>
      </c>
    </row>
    <row r="27" spans="1:17" ht="12.75" customHeight="1">
      <c r="A27" s="194"/>
      <c r="B27" s="8"/>
      <c r="C27" s="14"/>
      <c r="D27" s="14"/>
      <c r="E27" s="14"/>
      <c r="F27" s="14"/>
      <c r="G27" s="14"/>
      <c r="H27" s="14"/>
      <c r="I27" s="46" t="s">
        <v>60</v>
      </c>
      <c r="J27" s="13"/>
      <c r="K27" s="8"/>
      <c r="L27" s="4"/>
      <c r="M27" s="4"/>
      <c r="N27" s="4"/>
      <c r="O27" s="4"/>
      <c r="P27" s="4"/>
      <c r="Q27" s="4"/>
    </row>
    <row r="28" spans="1:17" ht="12.75" customHeight="1">
      <c r="A28" s="194"/>
      <c r="B28" s="8"/>
      <c r="C28" s="14"/>
      <c r="D28" s="14"/>
      <c r="E28" s="14"/>
      <c r="F28" s="14"/>
      <c r="G28" s="14"/>
      <c r="H28" s="14"/>
      <c r="I28" s="46"/>
      <c r="J28" s="13" t="s">
        <v>26</v>
      </c>
      <c r="K28" s="8"/>
      <c r="L28" s="4"/>
      <c r="M28" s="4"/>
      <c r="N28" s="4"/>
      <c r="O28" s="4"/>
      <c r="P28" s="4"/>
      <c r="Q28" s="4"/>
    </row>
    <row r="29" spans="1:17" ht="12" customHeight="1">
      <c r="A29" s="194"/>
      <c r="B29" s="8"/>
      <c r="C29" s="19"/>
      <c r="D29" s="19"/>
      <c r="E29" s="19"/>
      <c r="F29" s="19"/>
      <c r="G29" s="19"/>
      <c r="H29" s="19"/>
      <c r="I29" s="46" t="s">
        <v>61</v>
      </c>
      <c r="J29" s="13"/>
      <c r="K29" s="8"/>
      <c r="L29" s="4">
        <f>M29+N29+O29+P29+Q29</f>
        <v>5828.6</v>
      </c>
      <c r="M29" s="18">
        <v>1047.5</v>
      </c>
      <c r="N29" s="18">
        <v>1109.3</v>
      </c>
      <c r="O29" s="18">
        <v>1164.8</v>
      </c>
      <c r="P29" s="18">
        <v>1223</v>
      </c>
      <c r="Q29" s="18">
        <v>1284</v>
      </c>
    </row>
    <row r="30" spans="1:17" ht="12.75" customHeight="1">
      <c r="A30" s="194"/>
      <c r="B30" s="8"/>
      <c r="C30" s="14"/>
      <c r="D30" s="14"/>
      <c r="E30" s="14"/>
      <c r="F30" s="14"/>
      <c r="G30" s="14"/>
      <c r="H30" s="14"/>
      <c r="I30" s="46" t="s">
        <v>62</v>
      </c>
      <c r="J30" s="13"/>
      <c r="K30" s="8"/>
      <c r="L30" s="4">
        <f t="shared" si="0"/>
        <v>487.6</v>
      </c>
      <c r="M30" s="4">
        <v>87.6</v>
      </c>
      <c r="N30" s="4">
        <v>92.8</v>
      </c>
      <c r="O30" s="4">
        <v>97.5</v>
      </c>
      <c r="P30" s="4">
        <v>102.3</v>
      </c>
      <c r="Q30" s="4">
        <v>107.4</v>
      </c>
    </row>
    <row r="31" spans="1:17" ht="24" customHeight="1">
      <c r="A31" s="194"/>
      <c r="B31" s="8"/>
      <c r="C31" s="14"/>
      <c r="D31" s="14"/>
      <c r="E31" s="14"/>
      <c r="F31" s="14"/>
      <c r="G31" s="14"/>
      <c r="H31" s="14"/>
      <c r="I31" s="46" t="s">
        <v>63</v>
      </c>
      <c r="J31" s="13"/>
      <c r="K31" s="8"/>
      <c r="L31" s="4">
        <f t="shared" si="0"/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ht="15" customHeight="1">
      <c r="A32" s="194"/>
      <c r="B32" s="8"/>
      <c r="C32" s="14"/>
      <c r="D32" s="14"/>
      <c r="E32" s="14"/>
      <c r="F32" s="14"/>
      <c r="G32" s="14"/>
      <c r="H32" s="14"/>
      <c r="I32" s="46" t="s">
        <v>64</v>
      </c>
      <c r="J32" s="13"/>
      <c r="K32" s="8"/>
      <c r="L32" s="4">
        <f t="shared" si="0"/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ht="12" customHeight="1">
      <c r="A33" s="194"/>
      <c r="B33" s="8"/>
      <c r="C33" s="14"/>
      <c r="D33" s="14"/>
      <c r="E33" s="14"/>
      <c r="F33" s="14"/>
      <c r="G33" s="14"/>
      <c r="H33" s="14"/>
      <c r="I33" s="67"/>
      <c r="J33" s="68" t="s">
        <v>12</v>
      </c>
      <c r="K33" s="8"/>
      <c r="L33" s="4"/>
      <c r="M33" s="18"/>
      <c r="N33" s="18"/>
      <c r="O33" s="18"/>
      <c r="P33" s="18"/>
      <c r="Q33" s="18"/>
    </row>
    <row r="34" spans="1:17" ht="15" customHeight="1">
      <c r="A34" s="194"/>
      <c r="B34" s="8"/>
      <c r="C34" s="14"/>
      <c r="D34" s="14"/>
      <c r="E34" s="14"/>
      <c r="F34" s="14"/>
      <c r="G34" s="14"/>
      <c r="H34" s="14"/>
      <c r="I34" s="46" t="s">
        <v>61</v>
      </c>
      <c r="J34" s="68"/>
      <c r="K34" s="8"/>
      <c r="L34" s="4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15" customHeight="1">
      <c r="A35" s="194"/>
      <c r="B35" s="8"/>
      <c r="C35" s="14"/>
      <c r="D35" s="14"/>
      <c r="E35" s="14"/>
      <c r="F35" s="14"/>
      <c r="G35" s="14"/>
      <c r="H35" s="14"/>
      <c r="I35" s="46" t="s">
        <v>62</v>
      </c>
      <c r="J35" s="68"/>
      <c r="K35" s="8"/>
      <c r="L35" s="4">
        <f>M35+N35+O35+P35+Q35</f>
        <v>1894.9</v>
      </c>
      <c r="M35" s="4">
        <v>340.5</v>
      </c>
      <c r="N35" s="4">
        <v>360.6</v>
      </c>
      <c r="O35" s="4">
        <v>378.7</v>
      </c>
      <c r="P35" s="4">
        <v>397.6</v>
      </c>
      <c r="Q35" s="4">
        <v>417.5</v>
      </c>
    </row>
    <row r="36" spans="1:17" ht="12" customHeight="1">
      <c r="A36" s="194"/>
      <c r="B36" s="8"/>
      <c r="C36" s="14"/>
      <c r="D36" s="14"/>
      <c r="E36" s="14"/>
      <c r="F36" s="14"/>
      <c r="G36" s="14"/>
      <c r="H36" s="14"/>
      <c r="I36" s="46" t="s">
        <v>63</v>
      </c>
      <c r="J36" s="68"/>
      <c r="K36" s="8"/>
      <c r="L36" s="4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ht="11.25" customHeight="1">
      <c r="A37" s="194"/>
      <c r="B37" s="8"/>
      <c r="C37" s="14"/>
      <c r="D37" s="14"/>
      <c r="E37" s="14"/>
      <c r="F37" s="14"/>
      <c r="G37" s="14"/>
      <c r="H37" s="14"/>
      <c r="I37" s="46" t="s">
        <v>64</v>
      </c>
      <c r="J37" s="13"/>
      <c r="K37" s="8"/>
      <c r="L37" s="4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ht="21.75" customHeight="1">
      <c r="A38" s="160"/>
      <c r="B38" s="240" t="s">
        <v>45</v>
      </c>
      <c r="C38" s="119"/>
      <c r="D38" s="56">
        <v>26</v>
      </c>
      <c r="E38" s="56">
        <v>27</v>
      </c>
      <c r="F38" s="56">
        <v>28</v>
      </c>
      <c r="G38" s="56">
        <v>29</v>
      </c>
      <c r="H38" s="56">
        <v>30</v>
      </c>
      <c r="I38" s="230" t="s">
        <v>81</v>
      </c>
      <c r="J38" s="230" t="s">
        <v>69</v>
      </c>
      <c r="K38" s="8" t="s">
        <v>9</v>
      </c>
      <c r="L38" s="4">
        <f t="shared" si="0"/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ht="23.25" customHeight="1">
      <c r="A39" s="160"/>
      <c r="B39" s="240"/>
      <c r="C39" s="50"/>
      <c r="D39" s="14"/>
      <c r="E39" s="14"/>
      <c r="F39" s="14"/>
      <c r="G39" s="14"/>
      <c r="H39" s="14"/>
      <c r="I39" s="231"/>
      <c r="J39" s="231"/>
      <c r="K39" s="8" t="s">
        <v>10</v>
      </c>
      <c r="L39" s="4">
        <f t="shared" si="0"/>
        <v>9294.98031</v>
      </c>
      <c r="M39" s="18">
        <f>M45+M46+M47+M48</f>
        <v>1680.8</v>
      </c>
      <c r="N39" s="18">
        <f>N45+N46+N47+N48</f>
        <v>1766.58</v>
      </c>
      <c r="O39" s="18">
        <f>O45+O46+O47+O48</f>
        <v>1854.884</v>
      </c>
      <c r="P39" s="18">
        <f>P45+P46+P47+P48</f>
        <v>1947.6982</v>
      </c>
      <c r="Q39" s="18">
        <f>Q45+Q46+Q47+Q48</f>
        <v>2045.0181100000002</v>
      </c>
    </row>
    <row r="40" spans="1:17" ht="21.75" customHeight="1">
      <c r="A40" s="160"/>
      <c r="B40" s="240"/>
      <c r="C40" s="50"/>
      <c r="D40" s="14"/>
      <c r="E40" s="14"/>
      <c r="F40" s="14"/>
      <c r="G40" s="14"/>
      <c r="H40" s="14"/>
      <c r="I40" s="231"/>
      <c r="J40" s="231"/>
      <c r="K40" s="8" t="s">
        <v>11</v>
      </c>
      <c r="L40" s="4">
        <f t="shared" si="0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t="14.25" customHeight="1">
      <c r="A41" s="160"/>
      <c r="B41" s="240"/>
      <c r="C41" s="50"/>
      <c r="D41" s="14"/>
      <c r="E41" s="14"/>
      <c r="F41" s="14"/>
      <c r="G41" s="14"/>
      <c r="H41" s="14"/>
      <c r="I41" s="232"/>
      <c r="J41" s="3" t="s">
        <v>136</v>
      </c>
      <c r="K41" s="8" t="s">
        <v>12</v>
      </c>
      <c r="L41" s="4">
        <f t="shared" si="0"/>
        <v>2803.2999999999997</v>
      </c>
      <c r="M41" s="4">
        <v>503.8</v>
      </c>
      <c r="N41" s="4">
        <v>533.5</v>
      </c>
      <c r="O41" s="4">
        <v>560.2</v>
      </c>
      <c r="P41" s="4">
        <v>588.2</v>
      </c>
      <c r="Q41" s="4">
        <v>617.6</v>
      </c>
    </row>
    <row r="42" spans="1:17" ht="14.25" customHeight="1">
      <c r="A42" s="160"/>
      <c r="B42" s="240"/>
      <c r="C42" s="124"/>
      <c r="D42" s="73"/>
      <c r="E42" s="73"/>
      <c r="F42" s="73"/>
      <c r="G42" s="73"/>
      <c r="H42" s="73"/>
      <c r="I42" s="41"/>
      <c r="J42" s="3"/>
      <c r="K42" s="48" t="s">
        <v>160</v>
      </c>
      <c r="L42" s="18">
        <f t="shared" si="0"/>
        <v>12098.280310000002</v>
      </c>
      <c r="M42" s="18">
        <f>M38+M39+M40+M41</f>
        <v>2184.6</v>
      </c>
      <c r="N42" s="18">
        <f>N38+N39+N40+N41</f>
        <v>2300.08</v>
      </c>
      <c r="O42" s="18">
        <f>O38+O39+O40+O41</f>
        <v>2415.084</v>
      </c>
      <c r="P42" s="18">
        <f>P38+P39+P40+P41</f>
        <v>2535.8982</v>
      </c>
      <c r="Q42" s="18">
        <f>Q38+Q39+Q40+Q41</f>
        <v>2662.6181100000003</v>
      </c>
    </row>
    <row r="43" spans="1:17" ht="12.75">
      <c r="A43" s="160"/>
      <c r="B43" s="240"/>
      <c r="C43" s="120"/>
      <c r="D43" s="20"/>
      <c r="E43" s="20"/>
      <c r="F43" s="20"/>
      <c r="G43" s="20"/>
      <c r="H43" s="20"/>
      <c r="I43" s="46" t="s">
        <v>60</v>
      </c>
      <c r="J43" s="13"/>
      <c r="K43" s="8"/>
      <c r="L43" s="4"/>
      <c r="M43" s="4"/>
      <c r="N43" s="4"/>
      <c r="O43" s="4"/>
      <c r="P43" s="4"/>
      <c r="Q43" s="4"/>
    </row>
    <row r="44" spans="1:17" ht="12.75">
      <c r="A44" s="160"/>
      <c r="B44" s="240"/>
      <c r="C44" s="120"/>
      <c r="D44" s="20"/>
      <c r="E44" s="20"/>
      <c r="F44" s="20"/>
      <c r="G44" s="20"/>
      <c r="H44" s="20"/>
      <c r="I44" s="46"/>
      <c r="J44" s="13" t="s">
        <v>26</v>
      </c>
      <c r="K44" s="8"/>
      <c r="L44" s="4"/>
      <c r="M44" s="4"/>
      <c r="N44" s="4"/>
      <c r="O44" s="4"/>
      <c r="P44" s="4"/>
      <c r="Q44" s="4"/>
    </row>
    <row r="45" spans="1:17" ht="12.75">
      <c r="A45" s="160"/>
      <c r="B45" s="240"/>
      <c r="C45" s="50"/>
      <c r="D45" s="14"/>
      <c r="E45" s="14"/>
      <c r="F45" s="14"/>
      <c r="G45" s="14"/>
      <c r="H45" s="14"/>
      <c r="I45" s="46" t="s">
        <v>61</v>
      </c>
      <c r="J45" s="13"/>
      <c r="K45" s="8"/>
      <c r="L45" s="4">
        <f t="shared" si="0"/>
        <v>8230.980309999999</v>
      </c>
      <c r="M45" s="4">
        <v>1489.6</v>
      </c>
      <c r="N45" s="4">
        <f>M45*1.05</f>
        <v>1564.08</v>
      </c>
      <c r="O45" s="4">
        <f>N45*1.05</f>
        <v>1642.284</v>
      </c>
      <c r="P45" s="4">
        <f>O45*1.05</f>
        <v>1724.3982</v>
      </c>
      <c r="Q45" s="4">
        <f>P45*1.05</f>
        <v>1810.6181100000001</v>
      </c>
    </row>
    <row r="46" spans="1:17" ht="12.75" customHeight="1">
      <c r="A46" s="160"/>
      <c r="B46" s="240"/>
      <c r="C46" s="50"/>
      <c r="D46" s="14"/>
      <c r="E46" s="14"/>
      <c r="F46" s="14"/>
      <c r="G46" s="14"/>
      <c r="H46" s="14"/>
      <c r="I46" s="46" t="s">
        <v>62</v>
      </c>
      <c r="J46" s="13"/>
      <c r="K46" s="8"/>
      <c r="L46" s="4">
        <f t="shared" si="0"/>
        <v>1064</v>
      </c>
      <c r="M46" s="18">
        <v>191.2</v>
      </c>
      <c r="N46" s="18">
        <v>202.5</v>
      </c>
      <c r="O46" s="18">
        <v>212.6</v>
      </c>
      <c r="P46" s="18">
        <v>223.3</v>
      </c>
      <c r="Q46" s="18">
        <v>234.4</v>
      </c>
    </row>
    <row r="47" spans="1:17" ht="23.25" customHeight="1">
      <c r="A47" s="160"/>
      <c r="B47" s="240"/>
      <c r="C47" s="50"/>
      <c r="D47" s="14"/>
      <c r="E47" s="14"/>
      <c r="F47" s="14"/>
      <c r="G47" s="14"/>
      <c r="H47" s="14"/>
      <c r="I47" s="46" t="s">
        <v>63</v>
      </c>
      <c r="J47" s="13"/>
      <c r="K47" s="8"/>
      <c r="L47" s="4">
        <f t="shared" si="0"/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15" customHeight="1">
      <c r="A48" s="160"/>
      <c r="B48" s="240"/>
      <c r="C48" s="50"/>
      <c r="D48" s="14"/>
      <c r="E48" s="14"/>
      <c r="F48" s="14"/>
      <c r="G48" s="14"/>
      <c r="H48" s="14"/>
      <c r="I48" s="46" t="s">
        <v>64</v>
      </c>
      <c r="J48" s="13"/>
      <c r="K48" s="8"/>
      <c r="L48" s="4">
        <f t="shared" si="0"/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ht="13.5" customHeight="1">
      <c r="A49" s="160"/>
      <c r="B49" s="240"/>
      <c r="C49" s="14"/>
      <c r="D49" s="14"/>
      <c r="E49" s="14"/>
      <c r="F49" s="14"/>
      <c r="G49" s="14"/>
      <c r="H49" s="14"/>
      <c r="I49" s="67"/>
      <c r="J49" s="68" t="s">
        <v>12</v>
      </c>
      <c r="K49" s="8"/>
      <c r="L49" s="4"/>
      <c r="M49" s="4"/>
      <c r="N49" s="4"/>
      <c r="O49" s="4"/>
      <c r="P49" s="4"/>
      <c r="Q49" s="4"/>
    </row>
    <row r="50" spans="1:17" ht="13.5" customHeight="1">
      <c r="A50" s="160"/>
      <c r="B50" s="240"/>
      <c r="C50" s="14"/>
      <c r="D50" s="14"/>
      <c r="E50" s="14"/>
      <c r="F50" s="14"/>
      <c r="G50" s="14"/>
      <c r="H50" s="14"/>
      <c r="I50" s="46" t="s">
        <v>61</v>
      </c>
      <c r="J50" s="68"/>
      <c r="K50" s="8"/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</row>
    <row r="51" spans="1:17" ht="14.25" customHeight="1">
      <c r="A51" s="160"/>
      <c r="B51" s="240"/>
      <c r="C51" s="14"/>
      <c r="D51" s="14"/>
      <c r="E51" s="14"/>
      <c r="F51" s="14"/>
      <c r="G51" s="14"/>
      <c r="H51" s="14"/>
      <c r="I51" s="46" t="s">
        <v>62</v>
      </c>
      <c r="J51" s="68"/>
      <c r="K51" s="8"/>
      <c r="L51" s="4">
        <f>M51+N51+O51+P51+Q51</f>
        <v>2803.2999999999997</v>
      </c>
      <c r="M51" s="4">
        <v>503.8</v>
      </c>
      <c r="N51" s="4">
        <v>533.5</v>
      </c>
      <c r="O51" s="4">
        <v>560.2</v>
      </c>
      <c r="P51" s="4">
        <v>588.2</v>
      </c>
      <c r="Q51" s="4">
        <v>617.6</v>
      </c>
    </row>
    <row r="52" spans="1:17" ht="14.25" customHeight="1">
      <c r="A52" s="160"/>
      <c r="B52" s="240"/>
      <c r="C52" s="14"/>
      <c r="D52" s="14"/>
      <c r="E52" s="14"/>
      <c r="F52" s="14"/>
      <c r="G52" s="14"/>
      <c r="H52" s="14"/>
      <c r="I52" s="46" t="s">
        <v>63</v>
      </c>
      <c r="J52" s="68"/>
      <c r="K52" s="8"/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</row>
    <row r="53" spans="1:17" ht="15" customHeight="1">
      <c r="A53" s="161"/>
      <c r="B53" s="241"/>
      <c r="C53" s="14"/>
      <c r="D53" s="14"/>
      <c r="E53" s="14"/>
      <c r="F53" s="14"/>
      <c r="G53" s="14"/>
      <c r="H53" s="14"/>
      <c r="I53" s="46" t="s">
        <v>64</v>
      </c>
      <c r="J53" s="68"/>
      <c r="K53" s="8"/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1:17" ht="22.5">
      <c r="A54" s="216" t="s">
        <v>73</v>
      </c>
      <c r="B54" s="217"/>
      <c r="C54" s="217"/>
      <c r="D54" s="217"/>
      <c r="E54" s="217"/>
      <c r="F54" s="217"/>
      <c r="G54" s="217"/>
      <c r="H54" s="217"/>
      <c r="I54" s="217"/>
      <c r="J54" s="218"/>
      <c r="K54" s="8" t="s">
        <v>9</v>
      </c>
      <c r="L54" s="4">
        <f t="shared" si="0"/>
        <v>0</v>
      </c>
      <c r="M54" s="4">
        <f aca="true" t="shared" si="1" ref="M54:Q57">M6+M22+M38</f>
        <v>0</v>
      </c>
      <c r="N54" s="4">
        <f t="shared" si="1"/>
        <v>0</v>
      </c>
      <c r="O54" s="4">
        <f t="shared" si="1"/>
        <v>0</v>
      </c>
      <c r="P54" s="4">
        <f t="shared" si="1"/>
        <v>0</v>
      </c>
      <c r="Q54" s="4">
        <f t="shared" si="1"/>
        <v>0</v>
      </c>
    </row>
    <row r="55" spans="1:17" ht="22.5">
      <c r="A55" s="219"/>
      <c r="B55" s="220"/>
      <c r="C55" s="220"/>
      <c r="D55" s="220"/>
      <c r="E55" s="220"/>
      <c r="F55" s="220"/>
      <c r="G55" s="220"/>
      <c r="H55" s="220"/>
      <c r="I55" s="220"/>
      <c r="J55" s="221"/>
      <c r="K55" s="8" t="s">
        <v>10</v>
      </c>
      <c r="L55" s="4">
        <f t="shared" si="0"/>
        <v>24132.88031</v>
      </c>
      <c r="M55" s="4">
        <f t="shared" si="1"/>
        <v>4347.1</v>
      </c>
      <c r="N55" s="4">
        <f t="shared" si="1"/>
        <v>4590.18</v>
      </c>
      <c r="O55" s="4">
        <f t="shared" si="1"/>
        <v>4819.984</v>
      </c>
      <c r="P55" s="4">
        <f t="shared" si="1"/>
        <v>5061.2982</v>
      </c>
      <c r="Q55" s="4">
        <f t="shared" si="1"/>
        <v>5314.31811</v>
      </c>
    </row>
    <row r="56" spans="1:17" ht="24" customHeight="1">
      <c r="A56" s="219"/>
      <c r="B56" s="220"/>
      <c r="C56" s="220"/>
      <c r="D56" s="220"/>
      <c r="E56" s="220"/>
      <c r="F56" s="220"/>
      <c r="G56" s="220"/>
      <c r="H56" s="220"/>
      <c r="I56" s="220"/>
      <c r="J56" s="221"/>
      <c r="K56" s="8" t="s">
        <v>11</v>
      </c>
      <c r="L56" s="4">
        <f t="shared" si="0"/>
        <v>0</v>
      </c>
      <c r="M56" s="4">
        <f t="shared" si="1"/>
        <v>0</v>
      </c>
      <c r="N56" s="4">
        <f t="shared" si="1"/>
        <v>0</v>
      </c>
      <c r="O56" s="4">
        <f t="shared" si="1"/>
        <v>0</v>
      </c>
      <c r="P56" s="4">
        <f t="shared" si="1"/>
        <v>0</v>
      </c>
      <c r="Q56" s="4">
        <f t="shared" si="1"/>
        <v>0</v>
      </c>
    </row>
    <row r="57" spans="1:17" ht="12.75">
      <c r="A57" s="219"/>
      <c r="B57" s="220"/>
      <c r="C57" s="220"/>
      <c r="D57" s="220"/>
      <c r="E57" s="220"/>
      <c r="F57" s="220"/>
      <c r="G57" s="220"/>
      <c r="H57" s="220"/>
      <c r="I57" s="220"/>
      <c r="J57" s="221"/>
      <c r="K57" s="8" t="s">
        <v>12</v>
      </c>
      <c r="L57" s="4">
        <f t="shared" si="0"/>
        <v>6408.8</v>
      </c>
      <c r="M57" s="4">
        <f t="shared" si="1"/>
        <v>1151.7</v>
      </c>
      <c r="N57" s="4">
        <f t="shared" si="1"/>
        <v>1219.7</v>
      </c>
      <c r="O57" s="4">
        <f t="shared" si="1"/>
        <v>1280.7</v>
      </c>
      <c r="P57" s="4">
        <f t="shared" si="1"/>
        <v>1344.7</v>
      </c>
      <c r="Q57" s="4">
        <f t="shared" si="1"/>
        <v>1412</v>
      </c>
    </row>
    <row r="58" spans="1:17" ht="12.75">
      <c r="A58" s="222"/>
      <c r="B58" s="223"/>
      <c r="C58" s="223"/>
      <c r="D58" s="223"/>
      <c r="E58" s="223"/>
      <c r="F58" s="223"/>
      <c r="G58" s="223"/>
      <c r="H58" s="223"/>
      <c r="I58" s="223"/>
      <c r="J58" s="224"/>
      <c r="K58" s="48" t="s">
        <v>160</v>
      </c>
      <c r="L58" s="18">
        <f t="shared" si="0"/>
        <v>30541.680310000003</v>
      </c>
      <c r="M58" s="18">
        <f>M54+M55+M56+M57</f>
        <v>5498.8</v>
      </c>
      <c r="N58" s="18">
        <f>N54+N55+N56+N57</f>
        <v>5809.88</v>
      </c>
      <c r="O58" s="18">
        <f>O54+O55+O56+O57</f>
        <v>6100.684</v>
      </c>
      <c r="P58" s="18">
        <f>P54+P55+P56+P57</f>
        <v>6405.9982</v>
      </c>
      <c r="Q58" s="18">
        <f>Q54+Q55+Q56+Q57</f>
        <v>6726.31811</v>
      </c>
    </row>
    <row r="59" spans="1:17" ht="18.75" customHeight="1">
      <c r="A59" s="182"/>
      <c r="B59" s="183"/>
      <c r="C59" s="183"/>
      <c r="D59" s="183"/>
      <c r="E59" s="183"/>
      <c r="F59" s="183"/>
      <c r="G59" s="183"/>
      <c r="H59" s="233"/>
      <c r="I59" s="69" t="s">
        <v>115</v>
      </c>
      <c r="J59" s="70"/>
      <c r="K59" s="70"/>
      <c r="L59" s="4"/>
      <c r="M59" s="4"/>
      <c r="N59" s="4"/>
      <c r="O59" s="4"/>
      <c r="P59" s="4"/>
      <c r="Q59" s="4"/>
    </row>
    <row r="60" spans="1:17" ht="12.75">
      <c r="A60" s="234"/>
      <c r="B60" s="235"/>
      <c r="C60" s="235"/>
      <c r="D60" s="235"/>
      <c r="E60" s="235"/>
      <c r="F60" s="235"/>
      <c r="G60" s="235"/>
      <c r="H60" s="236"/>
      <c r="I60" s="46" t="s">
        <v>61</v>
      </c>
      <c r="J60" s="70"/>
      <c r="K60" s="70"/>
      <c r="L60" s="4">
        <f>M60+N60+O60+P60+Q60</f>
        <v>20720.98031</v>
      </c>
      <c r="M60" s="4">
        <f aca="true" t="shared" si="2" ref="M60:Q63">M13+M18+M29+M34+M45+M50</f>
        <v>3734</v>
      </c>
      <c r="N60" s="4">
        <f t="shared" si="2"/>
        <v>3940.88</v>
      </c>
      <c r="O60" s="4">
        <f t="shared" si="2"/>
        <v>4138.084000000001</v>
      </c>
      <c r="P60" s="4">
        <f t="shared" si="2"/>
        <v>4345.3982</v>
      </c>
      <c r="Q60" s="4">
        <f t="shared" si="2"/>
        <v>4562.61811</v>
      </c>
    </row>
    <row r="61" spans="1:17" ht="12.75">
      <c r="A61" s="234"/>
      <c r="B61" s="235"/>
      <c r="C61" s="235"/>
      <c r="D61" s="235"/>
      <c r="E61" s="235"/>
      <c r="F61" s="235"/>
      <c r="G61" s="235"/>
      <c r="H61" s="236"/>
      <c r="I61" s="46" t="s">
        <v>62</v>
      </c>
      <c r="J61" s="70"/>
      <c r="K61" s="70"/>
      <c r="L61" s="4">
        <f>M61+N61+O61+P61+Q61</f>
        <v>9820.7</v>
      </c>
      <c r="M61" s="4">
        <f t="shared" si="2"/>
        <v>1764.8000000000002</v>
      </c>
      <c r="N61" s="4">
        <f t="shared" si="2"/>
        <v>1869</v>
      </c>
      <c r="O61" s="4">
        <f t="shared" si="2"/>
        <v>1962.6</v>
      </c>
      <c r="P61" s="4">
        <f t="shared" si="2"/>
        <v>2060.6</v>
      </c>
      <c r="Q61" s="4">
        <f t="shared" si="2"/>
        <v>2163.7</v>
      </c>
    </row>
    <row r="62" spans="1:17" ht="22.5">
      <c r="A62" s="234"/>
      <c r="B62" s="235"/>
      <c r="C62" s="235"/>
      <c r="D62" s="235"/>
      <c r="E62" s="235"/>
      <c r="F62" s="235"/>
      <c r="G62" s="235"/>
      <c r="H62" s="236"/>
      <c r="I62" s="46" t="s">
        <v>63</v>
      </c>
      <c r="J62" s="70"/>
      <c r="K62" s="70"/>
      <c r="L62" s="4">
        <f>M62+N62+O62+P62+Q62</f>
        <v>0</v>
      </c>
      <c r="M62" s="4">
        <f t="shared" si="2"/>
        <v>0</v>
      </c>
      <c r="N62" s="4">
        <f t="shared" si="2"/>
        <v>0</v>
      </c>
      <c r="O62" s="4">
        <f t="shared" si="2"/>
        <v>0</v>
      </c>
      <c r="P62" s="4">
        <f t="shared" si="2"/>
        <v>0</v>
      </c>
      <c r="Q62" s="4">
        <f t="shared" si="2"/>
        <v>0</v>
      </c>
    </row>
    <row r="63" spans="1:17" ht="12.75">
      <c r="A63" s="237"/>
      <c r="B63" s="238"/>
      <c r="C63" s="238"/>
      <c r="D63" s="238"/>
      <c r="E63" s="238"/>
      <c r="F63" s="238"/>
      <c r="G63" s="238"/>
      <c r="H63" s="239"/>
      <c r="I63" s="46" t="s">
        <v>64</v>
      </c>
      <c r="J63" s="70"/>
      <c r="K63" s="70"/>
      <c r="L63" s="4">
        <f>M63+N63+O63+P63+Q63</f>
        <v>0</v>
      </c>
      <c r="M63" s="4">
        <f t="shared" si="2"/>
        <v>0</v>
      </c>
      <c r="N63" s="4">
        <f t="shared" si="2"/>
        <v>0</v>
      </c>
      <c r="O63" s="4">
        <f t="shared" si="2"/>
        <v>0</v>
      </c>
      <c r="P63" s="4">
        <f t="shared" si="2"/>
        <v>0</v>
      </c>
      <c r="Q63" s="4">
        <f t="shared" si="2"/>
        <v>0</v>
      </c>
    </row>
  </sheetData>
  <mergeCells count="31">
    <mergeCell ref="B38:B53"/>
    <mergeCell ref="J6:J8"/>
    <mergeCell ref="J1:J5"/>
    <mergeCell ref="K1:K5"/>
    <mergeCell ref="H2:H5"/>
    <mergeCell ref="L1:L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M1:Q1"/>
    <mergeCell ref="M2:M5"/>
    <mergeCell ref="N2:N5"/>
    <mergeCell ref="O2:O5"/>
    <mergeCell ref="P2:P5"/>
    <mergeCell ref="Q2:Q5"/>
    <mergeCell ref="A6:A37"/>
    <mergeCell ref="A59:H63"/>
    <mergeCell ref="I6:I9"/>
    <mergeCell ref="B6:B9"/>
    <mergeCell ref="B13:B16"/>
    <mergeCell ref="I22:I25"/>
    <mergeCell ref="I38:I41"/>
    <mergeCell ref="A54:J58"/>
    <mergeCell ref="J22:J24"/>
    <mergeCell ref="J38:J40"/>
  </mergeCells>
  <printOptions/>
  <pageMargins left="0.7480314960629921" right="0.2755905511811024" top="1.3779527559055118" bottom="0.3937007874015748" header="1.0236220472440944" footer="0.3937007874015748"/>
  <pageSetup horizontalDpi="600" verticalDpi="600" orientation="landscape" paperSize="9" scale="8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3.25390625" style="0" customWidth="1"/>
    <col min="2" max="2" width="12.00390625" style="0" customWidth="1"/>
    <col min="3" max="3" width="5.25390625" style="0" customWidth="1"/>
    <col min="4" max="4" width="4.375" style="0" customWidth="1"/>
    <col min="5" max="6" width="4.25390625" style="0" customWidth="1"/>
    <col min="7" max="7" width="4.375" style="0" customWidth="1"/>
    <col min="8" max="8" width="4.125" style="0" customWidth="1"/>
    <col min="9" max="9" width="20.25390625" style="0" customWidth="1"/>
    <col min="10" max="10" width="17.625" style="0" customWidth="1"/>
    <col min="11" max="11" width="11.00390625" style="0" customWidth="1"/>
    <col min="13" max="13" width="6.75390625" style="0" customWidth="1"/>
    <col min="14" max="14" width="7.00390625" style="0" customWidth="1"/>
    <col min="15" max="16" width="6.875" style="0" customWidth="1"/>
    <col min="17" max="17" width="6.75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3.25" customHeight="1">
      <c r="A6" s="225" t="s">
        <v>20</v>
      </c>
      <c r="B6" s="242" t="s">
        <v>84</v>
      </c>
      <c r="C6" s="154">
        <f>D6+E6+F6+G6+H6</f>
        <v>173</v>
      </c>
      <c r="D6" s="12">
        <v>31</v>
      </c>
      <c r="E6" s="12">
        <v>33</v>
      </c>
      <c r="F6" s="12">
        <v>35</v>
      </c>
      <c r="G6" s="12">
        <v>36</v>
      </c>
      <c r="H6" s="12">
        <v>38</v>
      </c>
      <c r="I6" s="242" t="s">
        <v>82</v>
      </c>
      <c r="J6" s="230" t="s">
        <v>69</v>
      </c>
      <c r="K6" s="8" t="s">
        <v>9</v>
      </c>
      <c r="L6" s="16">
        <f>M6+N6+O6+P6+Q6</f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22.5">
      <c r="A7" s="226"/>
      <c r="B7" s="243"/>
      <c r="C7" s="12"/>
      <c r="D7" s="38"/>
      <c r="E7" s="38"/>
      <c r="F7" s="38"/>
      <c r="G7" s="38"/>
      <c r="H7" s="38"/>
      <c r="I7" s="244"/>
      <c r="J7" s="231"/>
      <c r="K7" s="8" t="s">
        <v>10</v>
      </c>
      <c r="L7" s="58">
        <f>M7+N7+O7+P7+Q7</f>
        <v>6051.2</v>
      </c>
      <c r="M7" s="58">
        <f>M13+M14+M15+M16</f>
        <v>1087.5</v>
      </c>
      <c r="N7" s="58">
        <f>N13+N14+N15+N16</f>
        <v>1151.6000000000001</v>
      </c>
      <c r="O7" s="58">
        <f>O13+O14+O15+O16</f>
        <v>1209.2</v>
      </c>
      <c r="P7" s="58">
        <f>P13+P14+P15+P16</f>
        <v>1269.7</v>
      </c>
      <c r="Q7" s="58">
        <f>Q13+Q14+Q15+Q16</f>
        <v>1333.2</v>
      </c>
    </row>
    <row r="8" spans="1:17" ht="22.5">
      <c r="A8" s="226"/>
      <c r="B8" s="15"/>
      <c r="C8" s="12"/>
      <c r="D8" s="38"/>
      <c r="E8" s="38"/>
      <c r="F8" s="38"/>
      <c r="G8" s="38"/>
      <c r="H8" s="38"/>
      <c r="I8" s="244"/>
      <c r="J8" s="231"/>
      <c r="K8" s="8" t="s">
        <v>11</v>
      </c>
      <c r="L8" s="58">
        <f>M8+N8+O8+P8+Q8</f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12.75" customHeight="1">
      <c r="A9" s="226"/>
      <c r="B9" s="242" t="s">
        <v>83</v>
      </c>
      <c r="C9" s="12"/>
      <c r="D9" s="102">
        <v>8300</v>
      </c>
      <c r="E9" s="102">
        <v>8300</v>
      </c>
      <c r="F9" s="102">
        <v>8400</v>
      </c>
      <c r="G9" s="102">
        <v>8400</v>
      </c>
      <c r="H9" s="102">
        <v>8500</v>
      </c>
      <c r="I9" s="243"/>
      <c r="J9" s="3" t="s">
        <v>136</v>
      </c>
      <c r="K9" s="8" t="s">
        <v>12</v>
      </c>
      <c r="L9" s="89">
        <f>M9+N9+O9+P9+Q9</f>
        <v>350</v>
      </c>
      <c r="M9" s="89">
        <v>60</v>
      </c>
      <c r="N9" s="89">
        <v>65</v>
      </c>
      <c r="O9" s="89">
        <v>70</v>
      </c>
      <c r="P9" s="89">
        <v>75</v>
      </c>
      <c r="Q9" s="89">
        <v>80</v>
      </c>
    </row>
    <row r="10" spans="1:17" ht="12.75" customHeight="1">
      <c r="A10" s="226"/>
      <c r="B10" s="244"/>
      <c r="C10" s="12"/>
      <c r="D10" s="102"/>
      <c r="E10" s="102"/>
      <c r="F10" s="102"/>
      <c r="G10" s="102"/>
      <c r="H10" s="102"/>
      <c r="I10" s="78"/>
      <c r="J10" s="3"/>
      <c r="K10" s="8" t="s">
        <v>160</v>
      </c>
      <c r="L10" s="89">
        <f>M10+N10+O10+P10+Q10</f>
        <v>6401.2</v>
      </c>
      <c r="M10" s="89">
        <f>M6+M7+M8+M9</f>
        <v>1147.5</v>
      </c>
      <c r="N10" s="89">
        <f>N6+N7+N8+N9</f>
        <v>1216.6000000000001</v>
      </c>
      <c r="O10" s="89">
        <f>O6+O7+O8+O9</f>
        <v>1279.2</v>
      </c>
      <c r="P10" s="89">
        <f>P6+P7+P8+P9</f>
        <v>1344.7</v>
      </c>
      <c r="Q10" s="89">
        <f>Q6+Q7+Q8+Q9</f>
        <v>1413.2</v>
      </c>
    </row>
    <row r="11" spans="1:17" ht="12.75">
      <c r="A11" s="226"/>
      <c r="B11" s="243"/>
      <c r="C11" s="38"/>
      <c r="D11" s="38"/>
      <c r="E11" s="38"/>
      <c r="F11" s="38"/>
      <c r="G11" s="38"/>
      <c r="H11" s="38"/>
      <c r="I11" s="46" t="s">
        <v>60</v>
      </c>
      <c r="J11" s="7"/>
      <c r="K11" s="36"/>
      <c r="L11" s="58"/>
      <c r="M11" s="58"/>
      <c r="N11" s="58"/>
      <c r="O11" s="58"/>
      <c r="P11" s="58"/>
      <c r="Q11" s="58"/>
    </row>
    <row r="12" spans="1:17" ht="12.75">
      <c r="A12" s="226"/>
      <c r="B12" s="78"/>
      <c r="C12" s="38"/>
      <c r="D12" s="38"/>
      <c r="E12" s="38"/>
      <c r="F12" s="38"/>
      <c r="G12" s="38"/>
      <c r="H12" s="38"/>
      <c r="I12" s="46"/>
      <c r="J12" s="13" t="s">
        <v>26</v>
      </c>
      <c r="K12" s="36"/>
      <c r="L12" s="58"/>
      <c r="M12" s="58"/>
      <c r="N12" s="58"/>
      <c r="O12" s="58"/>
      <c r="P12" s="58"/>
      <c r="Q12" s="58"/>
    </row>
    <row r="13" spans="1:17" ht="12.75">
      <c r="A13" s="226"/>
      <c r="B13" s="15"/>
      <c r="C13" s="38"/>
      <c r="D13" s="38"/>
      <c r="E13" s="38"/>
      <c r="F13" s="38"/>
      <c r="G13" s="38"/>
      <c r="H13" s="38"/>
      <c r="I13" s="46" t="s">
        <v>61</v>
      </c>
      <c r="J13" s="7"/>
      <c r="K13" s="7"/>
      <c r="L13" s="58">
        <f>M13+N13+O13+P13+Q13</f>
        <v>5922.800000000001</v>
      </c>
      <c r="M13" s="58">
        <v>1064.4</v>
      </c>
      <c r="N13" s="58">
        <v>1127.2</v>
      </c>
      <c r="O13" s="58">
        <v>1183.5</v>
      </c>
      <c r="P13" s="58">
        <v>1242.8</v>
      </c>
      <c r="Q13" s="58">
        <v>1304.9</v>
      </c>
    </row>
    <row r="14" spans="1:17" ht="12.75">
      <c r="A14" s="226"/>
      <c r="B14" s="15"/>
      <c r="C14" s="38"/>
      <c r="D14" s="38"/>
      <c r="E14" s="38"/>
      <c r="F14" s="38"/>
      <c r="G14" s="38"/>
      <c r="H14" s="38"/>
      <c r="I14" s="46" t="s">
        <v>62</v>
      </c>
      <c r="J14" s="7"/>
      <c r="K14" s="7"/>
      <c r="L14" s="58">
        <f aca="true" t="shared" si="0" ref="L14:L47">M14+N14+O14+P14+Q14</f>
        <v>128.4</v>
      </c>
      <c r="M14" s="58">
        <v>23.1</v>
      </c>
      <c r="N14" s="58">
        <v>24.4</v>
      </c>
      <c r="O14" s="58">
        <v>25.7</v>
      </c>
      <c r="P14" s="58">
        <v>26.9</v>
      </c>
      <c r="Q14" s="58">
        <v>28.3</v>
      </c>
    </row>
    <row r="15" spans="1:17" ht="21.75" customHeight="1">
      <c r="A15" s="226"/>
      <c r="B15" s="15"/>
      <c r="C15" s="38"/>
      <c r="D15" s="38"/>
      <c r="E15" s="38"/>
      <c r="F15" s="38"/>
      <c r="G15" s="38"/>
      <c r="H15" s="38"/>
      <c r="I15" s="46" t="s">
        <v>63</v>
      </c>
      <c r="J15" s="7"/>
      <c r="K15" s="7"/>
      <c r="L15" s="58">
        <f t="shared" si="0"/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12.75" customHeight="1">
      <c r="A16" s="226"/>
      <c r="B16" s="15"/>
      <c r="C16" s="38"/>
      <c r="D16" s="38"/>
      <c r="E16" s="38"/>
      <c r="F16" s="38"/>
      <c r="G16" s="38"/>
      <c r="H16" s="38"/>
      <c r="I16" s="46" t="s">
        <v>64</v>
      </c>
      <c r="J16" s="7"/>
      <c r="K16" s="7"/>
      <c r="L16" s="58">
        <f t="shared" si="0"/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ht="12.75" customHeight="1">
      <c r="A17" s="226"/>
      <c r="B17" s="15"/>
      <c r="C17" s="38"/>
      <c r="D17" s="38"/>
      <c r="E17" s="38"/>
      <c r="F17" s="38"/>
      <c r="G17" s="38"/>
      <c r="H17" s="38"/>
      <c r="I17" s="67"/>
      <c r="J17" s="68" t="s">
        <v>12</v>
      </c>
      <c r="K17" s="7"/>
      <c r="L17" s="58"/>
      <c r="M17" s="58"/>
      <c r="N17" s="58"/>
      <c r="O17" s="58"/>
      <c r="P17" s="58"/>
      <c r="Q17" s="58"/>
    </row>
    <row r="18" spans="1:17" ht="12.75" customHeight="1">
      <c r="A18" s="226"/>
      <c r="B18" s="15"/>
      <c r="C18" s="38"/>
      <c r="D18" s="38"/>
      <c r="E18" s="38"/>
      <c r="F18" s="38"/>
      <c r="G18" s="38"/>
      <c r="H18" s="38"/>
      <c r="I18" s="46" t="s">
        <v>61</v>
      </c>
      <c r="J18" s="10"/>
      <c r="K18" s="7"/>
      <c r="L18" s="58">
        <f t="shared" si="0"/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2.75" customHeight="1">
      <c r="A19" s="226"/>
      <c r="B19" s="15"/>
      <c r="C19" s="38"/>
      <c r="D19" s="38"/>
      <c r="E19" s="38"/>
      <c r="F19" s="38"/>
      <c r="G19" s="38"/>
      <c r="H19" s="38"/>
      <c r="I19" s="46" t="s">
        <v>62</v>
      </c>
      <c r="J19" s="10"/>
      <c r="K19" s="7"/>
      <c r="L19" s="58">
        <f t="shared" si="0"/>
        <v>350</v>
      </c>
      <c r="M19" s="58">
        <v>60</v>
      </c>
      <c r="N19" s="58">
        <v>65</v>
      </c>
      <c r="O19" s="58">
        <v>70</v>
      </c>
      <c r="P19" s="58">
        <v>75</v>
      </c>
      <c r="Q19" s="58">
        <v>80</v>
      </c>
    </row>
    <row r="20" spans="1:17" ht="21" customHeight="1">
      <c r="A20" s="226"/>
      <c r="B20" s="15"/>
      <c r="C20" s="38"/>
      <c r="D20" s="38"/>
      <c r="E20" s="38"/>
      <c r="F20" s="38"/>
      <c r="G20" s="38"/>
      <c r="H20" s="38"/>
      <c r="I20" s="46" t="s">
        <v>63</v>
      </c>
      <c r="J20" s="10"/>
      <c r="K20" s="7"/>
      <c r="L20" s="58">
        <f t="shared" si="0"/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 customHeight="1">
      <c r="A21" s="226"/>
      <c r="B21" s="15"/>
      <c r="C21" s="38"/>
      <c r="D21" s="38"/>
      <c r="E21" s="38"/>
      <c r="F21" s="38"/>
      <c r="G21" s="38"/>
      <c r="H21" s="38"/>
      <c r="I21" s="46" t="s">
        <v>64</v>
      </c>
      <c r="J21" s="10"/>
      <c r="K21" s="7"/>
      <c r="L21" s="58">
        <f t="shared" si="0"/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1:17" ht="20.25" customHeight="1">
      <c r="A22" s="226"/>
      <c r="B22" s="15" t="s">
        <v>53</v>
      </c>
      <c r="C22" s="12"/>
      <c r="D22" s="12">
        <v>616</v>
      </c>
      <c r="E22" s="12">
        <v>616</v>
      </c>
      <c r="F22" s="12">
        <v>620</v>
      </c>
      <c r="G22" s="12">
        <v>625</v>
      </c>
      <c r="H22" s="12">
        <v>630</v>
      </c>
      <c r="I22" s="242" t="s">
        <v>85</v>
      </c>
      <c r="J22" s="230" t="s">
        <v>69</v>
      </c>
      <c r="K22" s="8" t="s">
        <v>9</v>
      </c>
      <c r="L22" s="58">
        <f t="shared" si="0"/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1:17" ht="22.5">
      <c r="A23" s="226"/>
      <c r="B23" s="15"/>
      <c r="C23" s="7"/>
      <c r="D23" s="7"/>
      <c r="E23" s="7"/>
      <c r="F23" s="7"/>
      <c r="G23" s="7"/>
      <c r="H23" s="7"/>
      <c r="I23" s="244"/>
      <c r="J23" s="231"/>
      <c r="K23" s="8" t="s">
        <v>10</v>
      </c>
      <c r="L23" s="58">
        <f t="shared" si="0"/>
        <v>13444.199999999999</v>
      </c>
      <c r="M23" s="58">
        <f>M29+M30+M31+M32</f>
        <v>2416.1</v>
      </c>
      <c r="N23" s="58">
        <f>N29+N30+N31+N32</f>
        <v>2558.6</v>
      </c>
      <c r="O23" s="58">
        <f>O29+O30+O31+O32</f>
        <v>2686.6</v>
      </c>
      <c r="P23" s="58">
        <f>P29+P30+P31+P32</f>
        <v>2820.9</v>
      </c>
      <c r="Q23" s="58">
        <f>Q29+Q30+Q31+Q32</f>
        <v>2962</v>
      </c>
    </row>
    <row r="24" spans="1:17" ht="22.5">
      <c r="A24" s="226"/>
      <c r="B24" s="15"/>
      <c r="C24" s="7"/>
      <c r="D24" s="7"/>
      <c r="E24" s="7"/>
      <c r="F24" s="7"/>
      <c r="G24" s="7"/>
      <c r="H24" s="7"/>
      <c r="I24" s="244"/>
      <c r="J24" s="231"/>
      <c r="K24" s="8" t="s">
        <v>11</v>
      </c>
      <c r="L24" s="58">
        <f t="shared" si="0"/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ht="12.75">
      <c r="A25" s="226"/>
      <c r="B25" s="42"/>
      <c r="C25" s="38"/>
      <c r="D25" s="38"/>
      <c r="E25" s="38"/>
      <c r="F25" s="38"/>
      <c r="G25" s="38"/>
      <c r="H25" s="38"/>
      <c r="I25" s="243"/>
      <c r="J25" s="3" t="s">
        <v>136</v>
      </c>
      <c r="K25" s="8" t="s">
        <v>12</v>
      </c>
      <c r="L25" s="89">
        <f t="shared" si="0"/>
        <v>300</v>
      </c>
      <c r="M25" s="89">
        <v>60</v>
      </c>
      <c r="N25" s="89">
        <v>60</v>
      </c>
      <c r="O25" s="89">
        <v>60</v>
      </c>
      <c r="P25" s="89">
        <v>60</v>
      </c>
      <c r="Q25" s="89">
        <v>60</v>
      </c>
    </row>
    <row r="26" spans="1:17" ht="12.75">
      <c r="A26" s="226"/>
      <c r="B26" s="155"/>
      <c r="C26" s="38"/>
      <c r="D26" s="38"/>
      <c r="E26" s="38"/>
      <c r="F26" s="38"/>
      <c r="G26" s="38"/>
      <c r="H26" s="38"/>
      <c r="I26" s="78"/>
      <c r="J26" s="3"/>
      <c r="K26" s="8" t="s">
        <v>160</v>
      </c>
      <c r="L26" s="89">
        <f t="shared" si="0"/>
        <v>13744.199999999999</v>
      </c>
      <c r="M26" s="89">
        <f>M22+M23+M24+M25</f>
        <v>2476.1</v>
      </c>
      <c r="N26" s="89">
        <f>N22+N23+N24+N25</f>
        <v>2618.6</v>
      </c>
      <c r="O26" s="89">
        <f>O22+O23+O24+O25</f>
        <v>2746.6</v>
      </c>
      <c r="P26" s="89">
        <f>P22+P23+P24+P25</f>
        <v>2880.9</v>
      </c>
      <c r="Q26" s="89">
        <f>Q22+Q23+Q24+Q25</f>
        <v>3022</v>
      </c>
    </row>
    <row r="27" spans="1:17" ht="12.75">
      <c r="A27" s="226"/>
      <c r="B27" s="21"/>
      <c r="C27" s="7"/>
      <c r="D27" s="7"/>
      <c r="E27" s="7"/>
      <c r="F27" s="7"/>
      <c r="G27" s="7"/>
      <c r="H27" s="7"/>
      <c r="I27" s="46" t="s">
        <v>60</v>
      </c>
      <c r="J27" s="7"/>
      <c r="K27" s="36"/>
      <c r="L27" s="58"/>
      <c r="M27" s="58"/>
      <c r="N27" s="58"/>
      <c r="O27" s="58"/>
      <c r="P27" s="58"/>
      <c r="Q27" s="58"/>
    </row>
    <row r="28" spans="1:17" ht="12.75">
      <c r="A28" s="226"/>
      <c r="B28" s="21"/>
      <c r="C28" s="7"/>
      <c r="D28" s="7"/>
      <c r="E28" s="7"/>
      <c r="F28" s="7"/>
      <c r="G28" s="7"/>
      <c r="H28" s="7"/>
      <c r="I28" s="46"/>
      <c r="J28" s="13" t="s">
        <v>26</v>
      </c>
      <c r="K28" s="36"/>
      <c r="L28" s="58"/>
      <c r="M28" s="58"/>
      <c r="N28" s="58"/>
      <c r="O28" s="58"/>
      <c r="P28" s="58"/>
      <c r="Q28" s="58"/>
    </row>
    <row r="29" spans="1:17" ht="12" customHeight="1">
      <c r="A29" s="226"/>
      <c r="B29" s="15"/>
      <c r="C29" s="7"/>
      <c r="D29" s="7"/>
      <c r="E29" s="7"/>
      <c r="F29" s="7"/>
      <c r="G29" s="7"/>
      <c r="H29" s="7"/>
      <c r="I29" s="46" t="s">
        <v>61</v>
      </c>
      <c r="J29" s="7"/>
      <c r="K29" s="7"/>
      <c r="L29" s="58">
        <f t="shared" si="0"/>
        <v>13444.199999999999</v>
      </c>
      <c r="M29" s="58">
        <v>2416.1</v>
      </c>
      <c r="N29" s="58">
        <v>2558.6</v>
      </c>
      <c r="O29" s="58">
        <v>2686.6</v>
      </c>
      <c r="P29" s="58">
        <v>2820.9</v>
      </c>
      <c r="Q29" s="58">
        <v>2962</v>
      </c>
    </row>
    <row r="30" spans="1:17" ht="12.75">
      <c r="A30" s="226"/>
      <c r="B30" s="15"/>
      <c r="C30" s="7"/>
      <c r="D30" s="7"/>
      <c r="E30" s="7"/>
      <c r="F30" s="7"/>
      <c r="G30" s="7"/>
      <c r="H30" s="7"/>
      <c r="I30" s="46" t="s">
        <v>62</v>
      </c>
      <c r="J30" s="7"/>
      <c r="K30" s="7"/>
      <c r="L30" s="58">
        <f t="shared" si="0"/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ht="21.75" customHeight="1">
      <c r="A31" s="226"/>
      <c r="B31" s="15"/>
      <c r="C31" s="7"/>
      <c r="D31" s="7"/>
      <c r="E31" s="7"/>
      <c r="F31" s="7"/>
      <c r="G31" s="7"/>
      <c r="H31" s="7"/>
      <c r="I31" s="46" t="s">
        <v>63</v>
      </c>
      <c r="J31" s="7"/>
      <c r="K31" s="7"/>
      <c r="L31" s="58">
        <f t="shared" si="0"/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ht="13.5" customHeight="1">
      <c r="A32" s="226"/>
      <c r="B32" s="15"/>
      <c r="C32" s="7"/>
      <c r="D32" s="7"/>
      <c r="E32" s="7"/>
      <c r="F32" s="7"/>
      <c r="G32" s="7"/>
      <c r="H32" s="7"/>
      <c r="I32" s="46" t="s">
        <v>64</v>
      </c>
      <c r="J32" s="7"/>
      <c r="K32" s="7"/>
      <c r="L32" s="58">
        <f>M32+N32+O32+P32+Q32</f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ht="14.25" customHeight="1">
      <c r="A33" s="226"/>
      <c r="B33" s="15"/>
      <c r="C33" s="7"/>
      <c r="D33" s="7"/>
      <c r="E33" s="7"/>
      <c r="F33" s="7"/>
      <c r="G33" s="7"/>
      <c r="H33" s="7"/>
      <c r="I33" s="46"/>
      <c r="J33" s="7" t="s">
        <v>12</v>
      </c>
      <c r="K33" s="7"/>
      <c r="L33" s="58"/>
      <c r="M33" s="58"/>
      <c r="N33" s="58"/>
      <c r="O33" s="58"/>
      <c r="P33" s="58"/>
      <c r="Q33" s="58"/>
    </row>
    <row r="34" spans="1:17" ht="12" customHeight="1">
      <c r="A34" s="226"/>
      <c r="B34" s="15"/>
      <c r="C34" s="7"/>
      <c r="D34" s="7"/>
      <c r="E34" s="7"/>
      <c r="F34" s="7"/>
      <c r="G34" s="7"/>
      <c r="H34" s="7"/>
      <c r="I34" s="46" t="s">
        <v>61</v>
      </c>
      <c r="J34" s="7"/>
      <c r="K34" s="7"/>
      <c r="L34" s="58">
        <f>M34+N34+O34+P34+Q34</f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ht="11.25" customHeight="1">
      <c r="A35" s="226"/>
      <c r="B35" s="15"/>
      <c r="C35" s="7"/>
      <c r="D35" s="7"/>
      <c r="E35" s="7"/>
      <c r="F35" s="7"/>
      <c r="G35" s="7"/>
      <c r="H35" s="7"/>
      <c r="I35" s="46" t="s">
        <v>62</v>
      </c>
      <c r="J35" s="7"/>
      <c r="K35" s="7"/>
      <c r="L35" s="58">
        <f>M35+N35+O35+P35+Q35</f>
        <v>300</v>
      </c>
      <c r="M35" s="58">
        <v>60</v>
      </c>
      <c r="N35" s="58">
        <v>60</v>
      </c>
      <c r="O35" s="58">
        <v>60</v>
      </c>
      <c r="P35" s="58">
        <v>60</v>
      </c>
      <c r="Q35" s="58">
        <v>60</v>
      </c>
    </row>
    <row r="36" spans="1:17" ht="21.75" customHeight="1">
      <c r="A36" s="226"/>
      <c r="B36" s="15"/>
      <c r="C36" s="7"/>
      <c r="D36" s="7"/>
      <c r="E36" s="7"/>
      <c r="F36" s="7"/>
      <c r="G36" s="7"/>
      <c r="H36" s="7"/>
      <c r="I36" s="46" t="s">
        <v>63</v>
      </c>
      <c r="J36" s="7"/>
      <c r="K36" s="7"/>
      <c r="L36" s="58">
        <f>M36+N36+O36+P36+Q36</f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1:17" ht="11.25" customHeight="1">
      <c r="A37" s="245"/>
      <c r="B37" s="15"/>
      <c r="C37" s="7"/>
      <c r="D37" s="7"/>
      <c r="E37" s="7"/>
      <c r="F37" s="7"/>
      <c r="G37" s="7"/>
      <c r="H37" s="7"/>
      <c r="I37" s="46" t="s">
        <v>64</v>
      </c>
      <c r="J37" s="7"/>
      <c r="K37" s="7"/>
      <c r="L37" s="58">
        <f>M37+N37+O37+P37+Q37</f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1:17" ht="22.5">
      <c r="A38" s="216" t="s">
        <v>73</v>
      </c>
      <c r="B38" s="217"/>
      <c r="C38" s="217"/>
      <c r="D38" s="217"/>
      <c r="E38" s="217"/>
      <c r="F38" s="217"/>
      <c r="G38" s="217"/>
      <c r="H38" s="217"/>
      <c r="I38" s="217"/>
      <c r="J38" s="218"/>
      <c r="K38" s="8" t="s">
        <v>9</v>
      </c>
      <c r="L38" s="58">
        <f t="shared" si="0"/>
        <v>0</v>
      </c>
      <c r="M38" s="58">
        <f aca="true" t="shared" si="1" ref="M38:Q41">M6+M22</f>
        <v>0</v>
      </c>
      <c r="N38" s="58">
        <f t="shared" si="1"/>
        <v>0</v>
      </c>
      <c r="O38" s="58">
        <f t="shared" si="1"/>
        <v>0</v>
      </c>
      <c r="P38" s="58">
        <f t="shared" si="1"/>
        <v>0</v>
      </c>
      <c r="Q38" s="58">
        <f t="shared" si="1"/>
        <v>0</v>
      </c>
    </row>
    <row r="39" spans="1:17" ht="22.5">
      <c r="A39" s="219"/>
      <c r="B39" s="220"/>
      <c r="C39" s="220"/>
      <c r="D39" s="220"/>
      <c r="E39" s="220"/>
      <c r="F39" s="220"/>
      <c r="G39" s="220"/>
      <c r="H39" s="220"/>
      <c r="I39" s="220"/>
      <c r="J39" s="221"/>
      <c r="K39" s="8" t="s">
        <v>10</v>
      </c>
      <c r="L39" s="58">
        <f t="shared" si="0"/>
        <v>19495.399999999998</v>
      </c>
      <c r="M39" s="58">
        <f t="shared" si="1"/>
        <v>3503.6</v>
      </c>
      <c r="N39" s="58">
        <f t="shared" si="1"/>
        <v>3710.2</v>
      </c>
      <c r="O39" s="58">
        <f t="shared" si="1"/>
        <v>3895.8</v>
      </c>
      <c r="P39" s="58">
        <f t="shared" si="1"/>
        <v>4090.6000000000004</v>
      </c>
      <c r="Q39" s="58">
        <f t="shared" si="1"/>
        <v>4295.2</v>
      </c>
    </row>
    <row r="40" spans="1:17" ht="22.5">
      <c r="A40" s="219"/>
      <c r="B40" s="220"/>
      <c r="C40" s="220"/>
      <c r="D40" s="220"/>
      <c r="E40" s="220"/>
      <c r="F40" s="220"/>
      <c r="G40" s="220"/>
      <c r="H40" s="220"/>
      <c r="I40" s="220"/>
      <c r="J40" s="221"/>
      <c r="K40" s="8" t="s">
        <v>11</v>
      </c>
      <c r="L40" s="58">
        <f>M40+N40+O40+P40+Q40</f>
        <v>0</v>
      </c>
      <c r="M40" s="58">
        <f t="shared" si="1"/>
        <v>0</v>
      </c>
      <c r="N40" s="58">
        <f t="shared" si="1"/>
        <v>0</v>
      </c>
      <c r="O40" s="58">
        <f t="shared" si="1"/>
        <v>0</v>
      </c>
      <c r="P40" s="58">
        <f t="shared" si="1"/>
        <v>0</v>
      </c>
      <c r="Q40" s="58">
        <f t="shared" si="1"/>
        <v>0</v>
      </c>
    </row>
    <row r="41" spans="1:17" ht="12.75">
      <c r="A41" s="222"/>
      <c r="B41" s="223"/>
      <c r="C41" s="223"/>
      <c r="D41" s="223"/>
      <c r="E41" s="223"/>
      <c r="F41" s="223"/>
      <c r="G41" s="223"/>
      <c r="H41" s="223"/>
      <c r="I41" s="223"/>
      <c r="J41" s="224"/>
      <c r="K41" s="8" t="s">
        <v>12</v>
      </c>
      <c r="L41" s="58">
        <f t="shared" si="0"/>
        <v>650</v>
      </c>
      <c r="M41" s="58">
        <f t="shared" si="1"/>
        <v>120</v>
      </c>
      <c r="N41" s="58">
        <f t="shared" si="1"/>
        <v>125</v>
      </c>
      <c r="O41" s="58">
        <f t="shared" si="1"/>
        <v>130</v>
      </c>
      <c r="P41" s="58">
        <f t="shared" si="1"/>
        <v>135</v>
      </c>
      <c r="Q41" s="58">
        <f t="shared" si="1"/>
        <v>140</v>
      </c>
    </row>
    <row r="42" spans="1:17" ht="12.75">
      <c r="A42" s="139"/>
      <c r="B42" s="140"/>
      <c r="C42" s="140"/>
      <c r="D42" s="140"/>
      <c r="E42" s="140"/>
      <c r="F42" s="140"/>
      <c r="G42" s="140"/>
      <c r="H42" s="140"/>
      <c r="I42" s="137"/>
      <c r="J42" s="138"/>
      <c r="K42" s="8" t="s">
        <v>160</v>
      </c>
      <c r="L42" s="58">
        <f t="shared" si="0"/>
        <v>20145.399999999998</v>
      </c>
      <c r="M42" s="58">
        <f>M38+M39+M40+M41</f>
        <v>3623.6</v>
      </c>
      <c r="N42" s="58">
        <f>N38+N39+N40+N41</f>
        <v>3835.2</v>
      </c>
      <c r="O42" s="58">
        <f>O38+O39+O40+O41</f>
        <v>4025.8</v>
      </c>
      <c r="P42" s="58">
        <f>P38+P39+P40+P41</f>
        <v>4225.6</v>
      </c>
      <c r="Q42" s="58">
        <f>Q38+Q39+Q40+Q41</f>
        <v>4435.2</v>
      </c>
    </row>
    <row r="43" spans="1:17" ht="12.75">
      <c r="A43" s="207"/>
      <c r="B43" s="208"/>
      <c r="C43" s="208"/>
      <c r="D43" s="208"/>
      <c r="E43" s="208"/>
      <c r="F43" s="208"/>
      <c r="G43" s="208"/>
      <c r="H43" s="209"/>
      <c r="I43" s="46" t="s">
        <v>60</v>
      </c>
      <c r="J43" s="36"/>
      <c r="K43" s="13"/>
      <c r="L43" s="58"/>
      <c r="M43" s="11"/>
      <c r="N43" s="11"/>
      <c r="O43" s="11"/>
      <c r="P43" s="11"/>
      <c r="Q43" s="11"/>
    </row>
    <row r="44" spans="1:17" ht="12.75">
      <c r="A44" s="210"/>
      <c r="B44" s="211"/>
      <c r="C44" s="211"/>
      <c r="D44" s="211"/>
      <c r="E44" s="211"/>
      <c r="F44" s="211"/>
      <c r="G44" s="211"/>
      <c r="H44" s="212"/>
      <c r="I44" s="46" t="s">
        <v>61</v>
      </c>
      <c r="J44" s="36"/>
      <c r="K44" s="13"/>
      <c r="L44" s="58">
        <f t="shared" si="0"/>
        <v>19367</v>
      </c>
      <c r="M44" s="58">
        <f aca="true" t="shared" si="2" ref="M44:Q47">M13+M18+M29+M34</f>
        <v>3480.5</v>
      </c>
      <c r="N44" s="58">
        <f t="shared" si="2"/>
        <v>3685.8</v>
      </c>
      <c r="O44" s="58">
        <f t="shared" si="2"/>
        <v>3870.1</v>
      </c>
      <c r="P44" s="58">
        <f t="shared" si="2"/>
        <v>4063.7</v>
      </c>
      <c r="Q44" s="58">
        <f t="shared" si="2"/>
        <v>4266.9</v>
      </c>
    </row>
    <row r="45" spans="1:17" ht="12.75">
      <c r="A45" s="210"/>
      <c r="B45" s="211"/>
      <c r="C45" s="211"/>
      <c r="D45" s="211"/>
      <c r="E45" s="211"/>
      <c r="F45" s="211"/>
      <c r="G45" s="211"/>
      <c r="H45" s="212"/>
      <c r="I45" s="46" t="s">
        <v>62</v>
      </c>
      <c r="J45" s="36"/>
      <c r="K45" s="13"/>
      <c r="L45" s="58">
        <f>M45+N45+O45+P45+Q45</f>
        <v>778.4000000000001</v>
      </c>
      <c r="M45" s="58">
        <f t="shared" si="2"/>
        <v>143.1</v>
      </c>
      <c r="N45" s="58">
        <f t="shared" si="2"/>
        <v>149.4</v>
      </c>
      <c r="O45" s="58">
        <f t="shared" si="2"/>
        <v>155.7</v>
      </c>
      <c r="P45" s="58">
        <f t="shared" si="2"/>
        <v>161.9</v>
      </c>
      <c r="Q45" s="58">
        <f t="shared" si="2"/>
        <v>168.3</v>
      </c>
    </row>
    <row r="46" spans="1:17" ht="23.25" customHeight="1">
      <c r="A46" s="210"/>
      <c r="B46" s="211"/>
      <c r="C46" s="211"/>
      <c r="D46" s="211"/>
      <c r="E46" s="211"/>
      <c r="F46" s="211"/>
      <c r="G46" s="211"/>
      <c r="H46" s="212"/>
      <c r="I46" s="46" t="s">
        <v>63</v>
      </c>
      <c r="J46" s="36"/>
      <c r="K46" s="13"/>
      <c r="L46" s="58">
        <f t="shared" si="0"/>
        <v>0</v>
      </c>
      <c r="M46" s="58">
        <f t="shared" si="2"/>
        <v>0</v>
      </c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</row>
    <row r="47" spans="1:17" ht="12.75" customHeight="1">
      <c r="A47" s="213"/>
      <c r="B47" s="214"/>
      <c r="C47" s="214"/>
      <c r="D47" s="214"/>
      <c r="E47" s="214"/>
      <c r="F47" s="214"/>
      <c r="G47" s="214"/>
      <c r="H47" s="215"/>
      <c r="I47" s="46" t="s">
        <v>64</v>
      </c>
      <c r="J47" s="36"/>
      <c r="K47" s="13"/>
      <c r="L47" s="58">
        <f t="shared" si="0"/>
        <v>0</v>
      </c>
      <c r="M47" s="58">
        <f t="shared" si="2"/>
        <v>0</v>
      </c>
      <c r="N47" s="58">
        <f t="shared" si="2"/>
        <v>0</v>
      </c>
      <c r="O47" s="58">
        <f t="shared" si="2"/>
        <v>0</v>
      </c>
      <c r="P47" s="58">
        <f t="shared" si="2"/>
        <v>0</v>
      </c>
      <c r="Q47" s="58">
        <f t="shared" si="2"/>
        <v>0</v>
      </c>
    </row>
  </sheetData>
  <mergeCells count="28">
    <mergeCell ref="J1:J5"/>
    <mergeCell ref="K1:K5"/>
    <mergeCell ref="L1:L5"/>
    <mergeCell ref="M1:Q1"/>
    <mergeCell ref="M2:M5"/>
    <mergeCell ref="N2:N5"/>
    <mergeCell ref="O2:O5"/>
    <mergeCell ref="P2:P5"/>
    <mergeCell ref="Q2:Q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A43:H47"/>
    <mergeCell ref="B6:B7"/>
    <mergeCell ref="B9:B11"/>
    <mergeCell ref="I22:I25"/>
    <mergeCell ref="A38:J41"/>
    <mergeCell ref="I6:I9"/>
    <mergeCell ref="J22:J24"/>
    <mergeCell ref="J6:J8"/>
    <mergeCell ref="A6:A37"/>
  </mergeCells>
  <printOptions/>
  <pageMargins left="0.7480314960629921" right="0.7874015748031497" top="1.3779527559055118" bottom="0.4330708661417323" header="0.984251968503937" footer="0.3937007874015748"/>
  <pageSetup horizontalDpi="600" verticalDpi="600" orientation="landscape" paperSize="9" scale="85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view="pageBreakPreview" zoomScaleSheetLayoutView="100" workbookViewId="0" topLeftCell="A1">
      <pane ySplit="5" topLeftCell="BM20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6.125" style="0" customWidth="1"/>
    <col min="2" max="2" width="11.875" style="0" customWidth="1"/>
    <col min="3" max="3" width="5.125" style="0" customWidth="1"/>
    <col min="4" max="4" width="4.75390625" style="0" customWidth="1"/>
    <col min="5" max="5" width="5.00390625" style="0" customWidth="1"/>
    <col min="6" max="7" width="4.125" style="0" customWidth="1"/>
    <col min="8" max="8" width="4.75390625" style="0" customWidth="1"/>
    <col min="9" max="9" width="24.25390625" style="0" customWidth="1"/>
    <col min="10" max="10" width="22.25390625" style="0" customWidth="1"/>
    <col min="11" max="11" width="10.875" style="0" customWidth="1"/>
    <col min="12" max="12" width="11.00390625" style="0" bestFit="1" customWidth="1"/>
    <col min="13" max="13" width="7.375" style="0" customWidth="1"/>
    <col min="14" max="14" width="7.75390625" style="0" customWidth="1"/>
    <col min="15" max="15" width="7.875" style="0" customWidth="1"/>
    <col min="16" max="16" width="7.75390625" style="0" customWidth="1"/>
    <col min="17" max="17" width="7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12.75">
      <c r="A6" s="190" t="s">
        <v>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1:17" ht="22.5" customHeight="1">
      <c r="A7" s="194" t="s">
        <v>43</v>
      </c>
      <c r="B7" s="167" t="s">
        <v>53</v>
      </c>
      <c r="C7" s="90"/>
      <c r="D7" s="90">
        <v>3209</v>
      </c>
      <c r="E7" s="90">
        <v>3221</v>
      </c>
      <c r="F7" s="90">
        <v>3233</v>
      </c>
      <c r="G7" s="90">
        <v>3244</v>
      </c>
      <c r="H7" s="90">
        <v>3250</v>
      </c>
      <c r="I7" s="251" t="s">
        <v>162</v>
      </c>
      <c r="J7" s="193" t="s">
        <v>69</v>
      </c>
      <c r="K7" s="8" t="s">
        <v>9</v>
      </c>
      <c r="L7" s="72">
        <f>M7+N7+O7+P7+Q7</f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</row>
    <row r="8" spans="1:17" ht="22.5">
      <c r="A8" s="194"/>
      <c r="B8" s="168"/>
      <c r="C8" s="64"/>
      <c r="D8" s="64"/>
      <c r="E8" s="64"/>
      <c r="F8" s="64"/>
      <c r="G8" s="64"/>
      <c r="H8" s="64"/>
      <c r="I8" s="251"/>
      <c r="J8" s="193"/>
      <c r="K8" s="8" t="s">
        <v>10</v>
      </c>
      <c r="L8" s="72">
        <f aca="true" t="shared" si="0" ref="L8:L89">M8+N8+O8+P8+Q8</f>
        <v>66709.1004845625</v>
      </c>
      <c r="M8" s="17">
        <f>M14+M15+M16+M17</f>
        <v>11988.5</v>
      </c>
      <c r="N8" s="17">
        <f>N14+N15+N16+N17</f>
        <v>12695.8565</v>
      </c>
      <c r="O8" s="17">
        <f>O14+O15+O16+O17</f>
        <v>13330.644325</v>
      </c>
      <c r="P8" s="17">
        <f>P14+P15+P16+P17</f>
        <v>13997.131541249999</v>
      </c>
      <c r="Q8" s="17">
        <f>Q14+Q15+Q16+Q17</f>
        <v>14696.9681183125</v>
      </c>
    </row>
    <row r="9" spans="1:17" ht="22.5">
      <c r="A9" s="194"/>
      <c r="B9" s="168"/>
      <c r="C9" s="64"/>
      <c r="D9" s="64"/>
      <c r="E9" s="64"/>
      <c r="F9" s="64"/>
      <c r="G9" s="64"/>
      <c r="H9" s="64"/>
      <c r="I9" s="251"/>
      <c r="J9" s="193"/>
      <c r="K9" s="8" t="s">
        <v>11</v>
      </c>
      <c r="L9" s="72">
        <f t="shared" si="0"/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</row>
    <row r="10" spans="1:17" ht="30" customHeight="1">
      <c r="A10" s="194"/>
      <c r="B10" s="168" t="s">
        <v>127</v>
      </c>
      <c r="C10" s="90"/>
      <c r="D10" s="90">
        <v>143</v>
      </c>
      <c r="E10" s="90">
        <v>143</v>
      </c>
      <c r="F10" s="90">
        <v>143</v>
      </c>
      <c r="G10" s="90">
        <v>143</v>
      </c>
      <c r="H10" s="90">
        <v>143</v>
      </c>
      <c r="I10" s="251"/>
      <c r="J10" s="39" t="s">
        <v>136</v>
      </c>
      <c r="K10" s="8" t="s">
        <v>12</v>
      </c>
      <c r="L10" s="72">
        <f t="shared" si="0"/>
        <v>19915.4</v>
      </c>
      <c r="M10" s="72">
        <v>3579.1</v>
      </c>
      <c r="N10" s="72">
        <v>3790.2</v>
      </c>
      <c r="O10" s="72">
        <v>3979.7</v>
      </c>
      <c r="P10" s="72">
        <v>4178.7</v>
      </c>
      <c r="Q10" s="72">
        <v>4387.7</v>
      </c>
    </row>
    <row r="11" spans="1:17" ht="13.5" customHeight="1">
      <c r="A11" s="194"/>
      <c r="B11" s="168"/>
      <c r="C11" s="90"/>
      <c r="D11" s="90"/>
      <c r="E11" s="90"/>
      <c r="F11" s="90"/>
      <c r="G11" s="90"/>
      <c r="H11" s="90"/>
      <c r="I11" s="251"/>
      <c r="J11" s="3"/>
      <c r="K11" s="8" t="s">
        <v>160</v>
      </c>
      <c r="L11" s="72">
        <f t="shared" si="0"/>
        <v>86624.5004845625</v>
      </c>
      <c r="M11" s="72">
        <f>M7+M8+M9+M10</f>
        <v>15567.6</v>
      </c>
      <c r="N11" s="72">
        <f>N7+N8+N9+N10</f>
        <v>16486.0565</v>
      </c>
      <c r="O11" s="72">
        <f>O7+O8+O9+O10</f>
        <v>17310.344325</v>
      </c>
      <c r="P11" s="72">
        <f>P7+P8+P9+P10</f>
        <v>18175.831541249998</v>
      </c>
      <c r="Q11" s="72">
        <f>Q7+Q8+Q9+Q10</f>
        <v>19084.6681183125</v>
      </c>
    </row>
    <row r="12" spans="1:17" ht="11.25" customHeight="1">
      <c r="A12" s="194"/>
      <c r="B12" s="168"/>
      <c r="C12" s="64"/>
      <c r="D12" s="64"/>
      <c r="E12" s="64"/>
      <c r="F12" s="64"/>
      <c r="G12" s="64"/>
      <c r="H12" s="64"/>
      <c r="I12" s="46" t="s">
        <v>60</v>
      </c>
      <c r="J12" s="13"/>
      <c r="K12" s="36"/>
      <c r="L12" s="72"/>
      <c r="M12" s="72"/>
      <c r="N12" s="72"/>
      <c r="O12" s="72"/>
      <c r="P12" s="72"/>
      <c r="Q12" s="72"/>
    </row>
    <row r="13" spans="1:17" ht="11.25" customHeight="1">
      <c r="A13" s="194"/>
      <c r="B13" s="169"/>
      <c r="C13" s="64"/>
      <c r="D13" s="64"/>
      <c r="E13" s="64"/>
      <c r="F13" s="64"/>
      <c r="G13" s="64"/>
      <c r="H13" s="64"/>
      <c r="I13" s="46"/>
      <c r="J13" s="13" t="s">
        <v>26</v>
      </c>
      <c r="K13" s="36"/>
      <c r="L13" s="72"/>
      <c r="M13" s="72"/>
      <c r="N13" s="72"/>
      <c r="O13" s="72"/>
      <c r="P13" s="72"/>
      <c r="Q13" s="72"/>
    </row>
    <row r="14" spans="1:17" ht="12.75" customHeight="1">
      <c r="A14" s="194"/>
      <c r="B14" s="36"/>
      <c r="C14" s="64"/>
      <c r="D14" s="64"/>
      <c r="E14" s="64"/>
      <c r="F14" s="64"/>
      <c r="G14" s="64"/>
      <c r="H14" s="64"/>
      <c r="I14" s="46" t="s">
        <v>61</v>
      </c>
      <c r="J14" s="13"/>
      <c r="K14" s="36"/>
      <c r="L14" s="72">
        <f t="shared" si="0"/>
        <v>60949.9004845625</v>
      </c>
      <c r="M14" s="17">
        <v>10953.5</v>
      </c>
      <c r="N14" s="83">
        <f>M14*1.059</f>
        <v>11599.7565</v>
      </c>
      <c r="O14" s="83">
        <f>N14*1.05</f>
        <v>12179.744325</v>
      </c>
      <c r="P14" s="83">
        <f>O14*1.05</f>
        <v>12788.73154125</v>
      </c>
      <c r="Q14" s="83">
        <f>P14*1.05</f>
        <v>13428.1681183125</v>
      </c>
    </row>
    <row r="15" spans="1:17" ht="12.75" customHeight="1">
      <c r="A15" s="194"/>
      <c r="B15" s="36"/>
      <c r="C15" s="12"/>
      <c r="D15" s="12"/>
      <c r="E15" s="12"/>
      <c r="F15" s="12"/>
      <c r="G15" s="12"/>
      <c r="H15" s="12"/>
      <c r="I15" s="46" t="s">
        <v>62</v>
      </c>
      <c r="J15" s="13"/>
      <c r="K15" s="36"/>
      <c r="L15" s="72">
        <f t="shared" si="0"/>
        <v>5759.2</v>
      </c>
      <c r="M15" s="17">
        <v>1035</v>
      </c>
      <c r="N15" s="17">
        <v>1096.1</v>
      </c>
      <c r="O15" s="17">
        <v>1150.9</v>
      </c>
      <c r="P15" s="17">
        <v>1208.4</v>
      </c>
      <c r="Q15" s="17">
        <v>1268.8</v>
      </c>
    </row>
    <row r="16" spans="1:17" ht="22.5">
      <c r="A16" s="194"/>
      <c r="B16" s="168"/>
      <c r="C16" s="64"/>
      <c r="D16" s="64"/>
      <c r="E16" s="64"/>
      <c r="F16" s="64"/>
      <c r="G16" s="64"/>
      <c r="H16" s="64"/>
      <c r="I16" s="46" t="s">
        <v>63</v>
      </c>
      <c r="J16" s="13"/>
      <c r="K16" s="36"/>
      <c r="L16" s="72">
        <f t="shared" si="0"/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12.75">
      <c r="A17" s="194"/>
      <c r="B17" s="168"/>
      <c r="C17" s="64"/>
      <c r="D17" s="64"/>
      <c r="E17" s="64"/>
      <c r="F17" s="64"/>
      <c r="G17" s="64"/>
      <c r="H17" s="64"/>
      <c r="I17" s="46" t="s">
        <v>64</v>
      </c>
      <c r="J17" s="13"/>
      <c r="K17" s="7"/>
      <c r="L17" s="72">
        <f t="shared" si="0"/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</row>
    <row r="18" spans="1:17" ht="12.75">
      <c r="A18" s="194"/>
      <c r="B18" s="168"/>
      <c r="C18" s="64"/>
      <c r="D18" s="64"/>
      <c r="E18" s="64"/>
      <c r="F18" s="64"/>
      <c r="G18" s="64"/>
      <c r="H18" s="64"/>
      <c r="I18" s="46"/>
      <c r="J18" s="13" t="s">
        <v>12</v>
      </c>
      <c r="K18" s="7"/>
      <c r="L18" s="72"/>
      <c r="M18" s="72"/>
      <c r="N18" s="72"/>
      <c r="O18" s="72"/>
      <c r="P18" s="72"/>
      <c r="Q18" s="72"/>
    </row>
    <row r="19" spans="1:17" ht="12.75">
      <c r="A19" s="194"/>
      <c r="B19" s="168"/>
      <c r="C19" s="64"/>
      <c r="D19" s="64"/>
      <c r="E19" s="64"/>
      <c r="F19" s="64"/>
      <c r="G19" s="64"/>
      <c r="H19" s="64"/>
      <c r="I19" s="46" t="s">
        <v>61</v>
      </c>
      <c r="J19" s="13"/>
      <c r="K19" s="7"/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ht="12.75">
      <c r="A20" s="194"/>
      <c r="B20" s="168"/>
      <c r="C20" s="64"/>
      <c r="D20" s="64"/>
      <c r="E20" s="64"/>
      <c r="F20" s="64"/>
      <c r="G20" s="64"/>
      <c r="H20" s="64"/>
      <c r="I20" s="46" t="s">
        <v>62</v>
      </c>
      <c r="J20" s="13"/>
      <c r="K20" s="7"/>
      <c r="L20" s="72">
        <f>M20+N20+O20+P20+Q20</f>
        <v>19915.4</v>
      </c>
      <c r="M20" s="72">
        <v>3579.1</v>
      </c>
      <c r="N20" s="72">
        <v>3790.2</v>
      </c>
      <c r="O20" s="72">
        <v>3979.7</v>
      </c>
      <c r="P20" s="72">
        <v>4178.7</v>
      </c>
      <c r="Q20" s="72">
        <v>4387.7</v>
      </c>
    </row>
    <row r="21" spans="1:17" ht="22.5">
      <c r="A21" s="194"/>
      <c r="B21" s="168"/>
      <c r="C21" s="64"/>
      <c r="D21" s="64"/>
      <c r="E21" s="64"/>
      <c r="F21" s="64"/>
      <c r="G21" s="64"/>
      <c r="H21" s="64"/>
      <c r="I21" s="46" t="s">
        <v>63</v>
      </c>
      <c r="J21" s="13"/>
      <c r="K21" s="7"/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spans="1:17" ht="12.75">
      <c r="A22" s="194"/>
      <c r="B22" s="168"/>
      <c r="C22" s="64"/>
      <c r="D22" s="64"/>
      <c r="E22" s="64"/>
      <c r="F22" s="64"/>
      <c r="G22" s="64"/>
      <c r="H22" s="64"/>
      <c r="I22" s="46" t="s">
        <v>64</v>
      </c>
      <c r="J22" s="13"/>
      <c r="K22" s="7"/>
      <c r="L22" s="72"/>
      <c r="M22" s="72"/>
      <c r="N22" s="72"/>
      <c r="O22" s="72"/>
      <c r="P22" s="72"/>
      <c r="Q22" s="72"/>
    </row>
    <row r="23" spans="1:17" ht="23.25" customHeight="1">
      <c r="A23" s="194"/>
      <c r="B23" s="168" t="s">
        <v>53</v>
      </c>
      <c r="C23" s="90"/>
      <c r="D23" s="90">
        <v>400</v>
      </c>
      <c r="E23" s="90">
        <v>420</v>
      </c>
      <c r="F23" s="90">
        <v>430</v>
      </c>
      <c r="G23" s="90">
        <v>440</v>
      </c>
      <c r="H23" s="90">
        <v>450</v>
      </c>
      <c r="I23" s="246" t="s">
        <v>87</v>
      </c>
      <c r="J23" s="193" t="s">
        <v>157</v>
      </c>
      <c r="K23" s="8" t="s">
        <v>9</v>
      </c>
      <c r="L23" s="72">
        <f t="shared" si="0"/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</row>
    <row r="24" spans="1:17" ht="22.5">
      <c r="A24" s="194"/>
      <c r="B24" s="168"/>
      <c r="C24" s="64"/>
      <c r="D24" s="64"/>
      <c r="E24" s="64"/>
      <c r="F24" s="64"/>
      <c r="G24" s="64"/>
      <c r="H24" s="64"/>
      <c r="I24" s="246"/>
      <c r="J24" s="193"/>
      <c r="K24" s="8" t="s">
        <v>10</v>
      </c>
      <c r="L24" s="72">
        <f t="shared" si="0"/>
        <v>120059.64648971251</v>
      </c>
      <c r="M24" s="72">
        <f>M30+M31+M32</f>
        <v>21576.3</v>
      </c>
      <c r="N24" s="72">
        <f>N30+N31+N32</f>
        <v>22849.3017</v>
      </c>
      <c r="O24" s="72">
        <f>O30+O31+O32</f>
        <v>23991.766785000003</v>
      </c>
      <c r="P24" s="72">
        <f>P30+P31+P32</f>
        <v>25191.355124250003</v>
      </c>
      <c r="Q24" s="72">
        <f>Q30+Q31+Q32</f>
        <v>26450.922880462505</v>
      </c>
    </row>
    <row r="25" spans="1:17" ht="26.25" customHeight="1">
      <c r="A25" s="194"/>
      <c r="B25" s="168"/>
      <c r="C25" s="64"/>
      <c r="D25" s="64"/>
      <c r="E25" s="64"/>
      <c r="F25" s="64"/>
      <c r="G25" s="64"/>
      <c r="H25" s="64"/>
      <c r="I25" s="246"/>
      <c r="J25" s="193"/>
      <c r="K25" s="8" t="s">
        <v>11</v>
      </c>
      <c r="L25" s="72">
        <f t="shared" si="0"/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12.75" customHeight="1">
      <c r="A26" s="194"/>
      <c r="B26" s="168"/>
      <c r="C26" s="64"/>
      <c r="D26" s="64"/>
      <c r="E26" s="64"/>
      <c r="F26" s="64"/>
      <c r="G26" s="64"/>
      <c r="H26" s="64"/>
      <c r="I26" s="246"/>
      <c r="J26" s="39" t="s">
        <v>136</v>
      </c>
      <c r="K26" s="8" t="s">
        <v>12</v>
      </c>
      <c r="L26" s="72">
        <f>M26+N26+O26+P26+Q26</f>
        <v>34402.59777567501</v>
      </c>
      <c r="M26" s="83">
        <v>6182.6</v>
      </c>
      <c r="N26" s="83">
        <f>M26*1.059</f>
        <v>6547.3734</v>
      </c>
      <c r="O26" s="83">
        <f>N26*1.05</f>
        <v>6874.742070000001</v>
      </c>
      <c r="P26" s="83">
        <f>O26*1.05</f>
        <v>7218.479173500002</v>
      </c>
      <c r="Q26" s="83">
        <f>P26*1.05</f>
        <v>7579.403132175002</v>
      </c>
    </row>
    <row r="27" spans="1:17" ht="12.75" customHeight="1">
      <c r="A27" s="194"/>
      <c r="B27" s="168"/>
      <c r="C27" s="64"/>
      <c r="D27" s="64"/>
      <c r="E27" s="64"/>
      <c r="F27" s="64"/>
      <c r="G27" s="64"/>
      <c r="H27" s="64"/>
      <c r="I27" s="170"/>
      <c r="J27" s="3"/>
      <c r="K27" s="8" t="s">
        <v>160</v>
      </c>
      <c r="L27" s="72">
        <f>M27+N27+O27+P27+Q27</f>
        <v>154462.24426538753</v>
      </c>
      <c r="M27" s="83">
        <f>M23+M24+M25+M26</f>
        <v>27758.9</v>
      </c>
      <c r="N27" s="83">
        <f>N23+N24+N25+N26</f>
        <v>29396.6751</v>
      </c>
      <c r="O27" s="83">
        <f>O23+O24+O25+O26</f>
        <v>30866.508855000004</v>
      </c>
      <c r="P27" s="83">
        <f>P23+P24+P25+P26</f>
        <v>32409.834297750007</v>
      </c>
      <c r="Q27" s="83">
        <f>Q23+Q24+Q25+Q26</f>
        <v>34030.32601263751</v>
      </c>
    </row>
    <row r="28" spans="1:17" ht="12.75">
      <c r="A28" s="194"/>
      <c r="B28" s="168"/>
      <c r="C28" s="64"/>
      <c r="D28" s="64"/>
      <c r="E28" s="64"/>
      <c r="F28" s="64"/>
      <c r="G28" s="64"/>
      <c r="H28" s="64"/>
      <c r="I28" s="46" t="s">
        <v>60</v>
      </c>
      <c r="J28" s="13"/>
      <c r="K28" s="7"/>
      <c r="L28" s="72"/>
      <c r="M28" s="72"/>
      <c r="N28" s="72"/>
      <c r="O28" s="72"/>
      <c r="P28" s="72"/>
      <c r="Q28" s="72"/>
    </row>
    <row r="29" spans="1:17" ht="12.75">
      <c r="A29" s="194"/>
      <c r="B29" s="168"/>
      <c r="C29" s="64"/>
      <c r="D29" s="64"/>
      <c r="E29" s="64"/>
      <c r="F29" s="64"/>
      <c r="G29" s="64"/>
      <c r="H29" s="64"/>
      <c r="I29" s="46"/>
      <c r="J29" s="13" t="s">
        <v>26</v>
      </c>
      <c r="K29" s="7"/>
      <c r="L29" s="72"/>
      <c r="M29" s="72"/>
      <c r="N29" s="72"/>
      <c r="O29" s="72"/>
      <c r="P29" s="72"/>
      <c r="Q29" s="72"/>
    </row>
    <row r="30" spans="1:17" ht="12.75">
      <c r="A30" s="194"/>
      <c r="B30" s="168"/>
      <c r="C30" s="64"/>
      <c r="D30" s="64"/>
      <c r="E30" s="64"/>
      <c r="F30" s="64"/>
      <c r="G30" s="64"/>
      <c r="H30" s="64"/>
      <c r="I30" s="46" t="s">
        <v>61</v>
      </c>
      <c r="J30" s="13"/>
      <c r="K30" s="7"/>
      <c r="L30" s="72">
        <f t="shared" si="0"/>
        <v>115749.44491803751</v>
      </c>
      <c r="M30" s="72">
        <v>20801.7</v>
      </c>
      <c r="N30" s="72">
        <f>M30*1.059</f>
        <v>22029.0003</v>
      </c>
      <c r="O30" s="72">
        <f aca="true" t="shared" si="1" ref="O30:Q31">N30*1.05</f>
        <v>23130.450315000002</v>
      </c>
      <c r="P30" s="72">
        <f t="shared" si="1"/>
        <v>24286.972830750005</v>
      </c>
      <c r="Q30" s="72">
        <f t="shared" si="1"/>
        <v>25501.321472287505</v>
      </c>
    </row>
    <row r="31" spans="1:17" ht="12.75">
      <c r="A31" s="194"/>
      <c r="B31" s="168"/>
      <c r="C31" s="64"/>
      <c r="D31" s="64"/>
      <c r="E31" s="64"/>
      <c r="F31" s="64"/>
      <c r="G31" s="64"/>
      <c r="H31" s="64"/>
      <c r="I31" s="46" t="s">
        <v>62</v>
      </c>
      <c r="J31" s="13"/>
      <c r="K31" s="7"/>
      <c r="L31" s="72">
        <f t="shared" si="0"/>
        <v>4310.201571675</v>
      </c>
      <c r="M31" s="72">
        <v>774.6</v>
      </c>
      <c r="N31" s="72">
        <f>M31*1.059</f>
        <v>820.3014</v>
      </c>
      <c r="O31" s="72">
        <f t="shared" si="1"/>
        <v>861.31647</v>
      </c>
      <c r="P31" s="72">
        <f t="shared" si="1"/>
        <v>904.3822935000001</v>
      </c>
      <c r="Q31" s="72">
        <f t="shared" si="1"/>
        <v>949.6014081750001</v>
      </c>
    </row>
    <row r="32" spans="1:17" ht="22.5">
      <c r="A32" s="194"/>
      <c r="B32" s="168"/>
      <c r="C32" s="64"/>
      <c r="D32" s="64"/>
      <c r="E32" s="64"/>
      <c r="F32" s="64"/>
      <c r="G32" s="64"/>
      <c r="H32" s="64"/>
      <c r="I32" s="46" t="s">
        <v>63</v>
      </c>
      <c r="J32" s="13"/>
      <c r="K32" s="7"/>
      <c r="L32" s="72">
        <f t="shared" si="0"/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</row>
    <row r="33" spans="1:17" ht="12.75">
      <c r="A33" s="194"/>
      <c r="B33" s="168"/>
      <c r="C33" s="64"/>
      <c r="D33" s="64"/>
      <c r="E33" s="64"/>
      <c r="F33" s="64"/>
      <c r="G33" s="64"/>
      <c r="H33" s="64"/>
      <c r="I33" s="46" t="s">
        <v>64</v>
      </c>
      <c r="J33" s="13"/>
      <c r="K33" s="7"/>
      <c r="L33" s="72">
        <f t="shared" si="0"/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.75">
      <c r="A34" s="194"/>
      <c r="B34" s="122"/>
      <c r="C34" s="164"/>
      <c r="D34" s="164"/>
      <c r="E34" s="164"/>
      <c r="F34" s="164"/>
      <c r="G34" s="164"/>
      <c r="H34" s="164"/>
      <c r="I34" s="165"/>
      <c r="J34" s="13" t="s">
        <v>12</v>
      </c>
      <c r="K34" s="166"/>
      <c r="L34" s="72"/>
      <c r="M34" s="17"/>
      <c r="N34" s="17"/>
      <c r="O34" s="17"/>
      <c r="P34" s="17"/>
      <c r="Q34" s="17"/>
    </row>
    <row r="35" spans="1:17" ht="12.75">
      <c r="A35" s="194"/>
      <c r="B35" s="121"/>
      <c r="C35" s="64"/>
      <c r="D35" s="64"/>
      <c r="E35" s="64"/>
      <c r="F35" s="64"/>
      <c r="G35" s="64"/>
      <c r="H35" s="64"/>
      <c r="I35" s="46" t="s">
        <v>61</v>
      </c>
      <c r="J35" s="68"/>
      <c r="K35" s="7"/>
      <c r="L35" s="72">
        <f t="shared" si="0"/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2.75">
      <c r="A36" s="194"/>
      <c r="B36" s="121"/>
      <c r="C36" s="64"/>
      <c r="D36" s="64"/>
      <c r="E36" s="64"/>
      <c r="F36" s="64"/>
      <c r="G36" s="64"/>
      <c r="H36" s="64"/>
      <c r="I36" s="46" t="s">
        <v>62</v>
      </c>
      <c r="J36" s="68"/>
      <c r="K36" s="7"/>
      <c r="L36" s="72">
        <f t="shared" si="0"/>
        <v>34402.59777567501</v>
      </c>
      <c r="M36" s="83">
        <v>6182.6</v>
      </c>
      <c r="N36" s="83">
        <f>M36*1.059</f>
        <v>6547.3734</v>
      </c>
      <c r="O36" s="83">
        <f>N36*1.05</f>
        <v>6874.742070000001</v>
      </c>
      <c r="P36" s="83">
        <f>O36*1.05</f>
        <v>7218.479173500002</v>
      </c>
      <c r="Q36" s="83">
        <f>P36*1.05</f>
        <v>7579.403132175002</v>
      </c>
    </row>
    <row r="37" spans="1:17" ht="22.5">
      <c r="A37" s="194"/>
      <c r="B37" s="121"/>
      <c r="C37" s="64"/>
      <c r="D37" s="64"/>
      <c r="E37" s="64"/>
      <c r="F37" s="64"/>
      <c r="G37" s="64"/>
      <c r="H37" s="64"/>
      <c r="I37" s="46" t="s">
        <v>63</v>
      </c>
      <c r="J37" s="68"/>
      <c r="K37" s="7"/>
      <c r="L37" s="72">
        <f t="shared" si="0"/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12.75">
      <c r="A38" s="194"/>
      <c r="B38" s="121"/>
      <c r="C38" s="64"/>
      <c r="D38" s="64"/>
      <c r="E38" s="64"/>
      <c r="F38" s="64"/>
      <c r="G38" s="64"/>
      <c r="H38" s="64"/>
      <c r="I38" s="46" t="s">
        <v>64</v>
      </c>
      <c r="J38" s="68"/>
      <c r="K38" s="7"/>
      <c r="L38" s="72">
        <f t="shared" si="0"/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24" customHeight="1">
      <c r="A39" s="194"/>
      <c r="B39" s="250" t="s">
        <v>42</v>
      </c>
      <c r="C39" s="85"/>
      <c r="D39" s="86">
        <v>0.235</v>
      </c>
      <c r="E39" s="86">
        <v>0.24</v>
      </c>
      <c r="F39" s="86">
        <v>0.245</v>
      </c>
      <c r="G39" s="86">
        <v>0.25</v>
      </c>
      <c r="H39" s="86">
        <v>0.26</v>
      </c>
      <c r="I39" s="230" t="s">
        <v>122</v>
      </c>
      <c r="J39" s="230" t="s">
        <v>68</v>
      </c>
      <c r="K39" s="15"/>
      <c r="L39" s="72"/>
      <c r="M39" s="72"/>
      <c r="N39" s="72"/>
      <c r="O39" s="72"/>
      <c r="P39" s="72"/>
      <c r="Q39" s="72"/>
    </row>
    <row r="40" spans="1:17" ht="21">
      <c r="A40" s="194"/>
      <c r="B40" s="250"/>
      <c r="C40" s="64"/>
      <c r="D40" s="64"/>
      <c r="E40" s="64"/>
      <c r="F40" s="64"/>
      <c r="G40" s="64"/>
      <c r="H40" s="64"/>
      <c r="I40" s="231"/>
      <c r="J40" s="231"/>
      <c r="K40" s="15" t="s">
        <v>9</v>
      </c>
      <c r="L40" s="72">
        <f t="shared" si="0"/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</row>
    <row r="41" spans="1:17" ht="20.25" customHeight="1">
      <c r="A41" s="194"/>
      <c r="B41" s="250"/>
      <c r="C41" s="64"/>
      <c r="D41" s="64"/>
      <c r="E41" s="64"/>
      <c r="F41" s="64"/>
      <c r="G41" s="64"/>
      <c r="H41" s="64"/>
      <c r="I41" s="231"/>
      <c r="J41" s="232"/>
      <c r="K41" s="15" t="s">
        <v>26</v>
      </c>
      <c r="L41" s="72">
        <f t="shared" si="0"/>
        <v>4451.537899999999</v>
      </c>
      <c r="M41" s="17">
        <v>800</v>
      </c>
      <c r="N41" s="17">
        <f>M41*1.059</f>
        <v>847.1999999999999</v>
      </c>
      <c r="O41" s="17">
        <f>N41*1.05</f>
        <v>889.56</v>
      </c>
      <c r="P41" s="17">
        <f>O41*1.05</f>
        <v>934.038</v>
      </c>
      <c r="Q41" s="17">
        <f>P41*1.05</f>
        <v>980.7399</v>
      </c>
    </row>
    <row r="42" spans="1:17" ht="21" customHeight="1">
      <c r="A42" s="194"/>
      <c r="B42" s="250"/>
      <c r="C42" s="64"/>
      <c r="D42" s="64"/>
      <c r="E42" s="64"/>
      <c r="F42" s="64"/>
      <c r="G42" s="64"/>
      <c r="H42" s="64"/>
      <c r="I42" s="231"/>
      <c r="J42" s="3" t="s">
        <v>137</v>
      </c>
      <c r="K42" s="15" t="s">
        <v>41</v>
      </c>
      <c r="L42" s="72">
        <f t="shared" si="0"/>
        <v>114530</v>
      </c>
      <c r="M42" s="72">
        <v>22344</v>
      </c>
      <c r="N42" s="72">
        <v>22526</v>
      </c>
      <c r="O42" s="72">
        <v>22848</v>
      </c>
      <c r="P42" s="72">
        <v>23151</v>
      </c>
      <c r="Q42" s="72">
        <v>23661</v>
      </c>
    </row>
    <row r="43" spans="1:17" ht="17.25" customHeight="1">
      <c r="A43" s="194"/>
      <c r="B43" s="123"/>
      <c r="C43" s="64"/>
      <c r="D43" s="64"/>
      <c r="E43" s="64"/>
      <c r="F43" s="64"/>
      <c r="G43" s="64"/>
      <c r="H43" s="64"/>
      <c r="I43" s="231"/>
      <c r="J43" s="51" t="s">
        <v>136</v>
      </c>
      <c r="K43" s="15" t="s">
        <v>12</v>
      </c>
      <c r="L43" s="72">
        <f t="shared" si="0"/>
        <v>36611.4</v>
      </c>
      <c r="M43" s="17">
        <v>8206.8</v>
      </c>
      <c r="N43" s="17">
        <v>8691.1</v>
      </c>
      <c r="O43" s="17">
        <v>9125.6</v>
      </c>
      <c r="P43" s="17">
        <v>9581.9</v>
      </c>
      <c r="Q43" s="17">
        <v>1006</v>
      </c>
    </row>
    <row r="44" spans="1:17" ht="12.75" customHeight="1">
      <c r="A44" s="194"/>
      <c r="B44" s="123"/>
      <c r="C44" s="64"/>
      <c r="D44" s="64"/>
      <c r="E44" s="64"/>
      <c r="F44" s="64"/>
      <c r="G44" s="64"/>
      <c r="H44" s="64"/>
      <c r="I44" s="40"/>
      <c r="J44" s="64"/>
      <c r="K44" s="15" t="s">
        <v>160</v>
      </c>
      <c r="L44" s="72">
        <f t="shared" si="0"/>
        <v>155592.93790000002</v>
      </c>
      <c r="M44" s="17">
        <f>M40+M41+M42+M43</f>
        <v>31350.8</v>
      </c>
      <c r="N44" s="17">
        <f>N40+N41+N42+N43</f>
        <v>32064.300000000003</v>
      </c>
      <c r="O44" s="17">
        <f>O40+O41+O42+O43</f>
        <v>32863.16</v>
      </c>
      <c r="P44" s="17">
        <f>P40+P41+P42+P43</f>
        <v>33666.938</v>
      </c>
      <c r="Q44" s="17">
        <f>Q40+Q41+Q42+Q43</f>
        <v>25647.7399</v>
      </c>
    </row>
    <row r="45" spans="1:17" ht="12" customHeight="1">
      <c r="A45" s="194"/>
      <c r="B45" s="123"/>
      <c r="C45" s="64"/>
      <c r="D45" s="64"/>
      <c r="E45" s="64"/>
      <c r="F45" s="64"/>
      <c r="G45" s="64"/>
      <c r="H45" s="64"/>
      <c r="I45" s="39" t="s">
        <v>60</v>
      </c>
      <c r="J45" s="13"/>
      <c r="K45" s="15"/>
      <c r="L45" s="72"/>
      <c r="M45" s="17"/>
      <c r="N45" s="17"/>
      <c r="O45" s="17"/>
      <c r="P45" s="17"/>
      <c r="Q45" s="17"/>
    </row>
    <row r="46" spans="1:17" ht="12" customHeight="1">
      <c r="A46" s="194"/>
      <c r="B46" s="123"/>
      <c r="C46" s="64"/>
      <c r="D46" s="64"/>
      <c r="E46" s="64"/>
      <c r="F46" s="64"/>
      <c r="G46" s="64"/>
      <c r="H46" s="64"/>
      <c r="I46" s="46" t="s">
        <v>61</v>
      </c>
      <c r="J46" s="13"/>
      <c r="K46" s="15"/>
      <c r="L46" s="72">
        <f t="shared" si="0"/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ht="12" customHeight="1">
      <c r="A47" s="194"/>
      <c r="B47" s="123"/>
      <c r="C47" s="64"/>
      <c r="D47" s="64"/>
      <c r="E47" s="64"/>
      <c r="F47" s="64"/>
      <c r="G47" s="64"/>
      <c r="H47" s="64"/>
      <c r="I47" s="46" t="s">
        <v>62</v>
      </c>
      <c r="J47" s="13"/>
      <c r="K47" s="15"/>
      <c r="L47" s="72">
        <f t="shared" si="0"/>
        <v>155592.93790000002</v>
      </c>
      <c r="M47" s="17">
        <f>M41+M42+M43</f>
        <v>31350.8</v>
      </c>
      <c r="N47" s="17">
        <f>N41+N42+N43</f>
        <v>32064.300000000003</v>
      </c>
      <c r="O47" s="17">
        <f>O41+O42+O43</f>
        <v>32863.16</v>
      </c>
      <c r="P47" s="17">
        <f>P41+P42+P43</f>
        <v>33666.938</v>
      </c>
      <c r="Q47" s="17">
        <f>Q41+Q42+Q43</f>
        <v>25647.7399</v>
      </c>
    </row>
    <row r="48" spans="1:17" ht="23.25" customHeight="1">
      <c r="A48" s="194"/>
      <c r="B48" s="123"/>
      <c r="C48" s="64"/>
      <c r="D48" s="64"/>
      <c r="E48" s="64"/>
      <c r="F48" s="64"/>
      <c r="G48" s="64"/>
      <c r="H48" s="64"/>
      <c r="I48" s="46" t="s">
        <v>63</v>
      </c>
      <c r="J48" s="13"/>
      <c r="K48" s="15"/>
      <c r="L48" s="72">
        <f t="shared" si="0"/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1:17" ht="13.5" customHeight="1">
      <c r="A49" s="194"/>
      <c r="B49" s="123"/>
      <c r="C49" s="64"/>
      <c r="D49" s="64"/>
      <c r="E49" s="64"/>
      <c r="F49" s="64"/>
      <c r="G49" s="64"/>
      <c r="H49" s="64"/>
      <c r="I49" s="46" t="s">
        <v>64</v>
      </c>
      <c r="J49" s="13"/>
      <c r="K49" s="15"/>
      <c r="L49" s="72">
        <f t="shared" si="0"/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1:17" ht="21" customHeight="1">
      <c r="A50" s="194"/>
      <c r="B50" s="247" t="s">
        <v>123</v>
      </c>
      <c r="C50" s="12"/>
      <c r="D50" s="12">
        <v>36</v>
      </c>
      <c r="E50" s="12">
        <v>38</v>
      </c>
      <c r="F50" s="12">
        <v>40</v>
      </c>
      <c r="G50" s="12">
        <v>42</v>
      </c>
      <c r="H50" s="12">
        <v>45</v>
      </c>
      <c r="I50" s="193" t="s">
        <v>163</v>
      </c>
      <c r="J50" s="230" t="s">
        <v>69</v>
      </c>
      <c r="K50" s="8" t="s">
        <v>9</v>
      </c>
      <c r="L50" s="72">
        <f t="shared" si="0"/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</row>
    <row r="51" spans="1:17" ht="21" customHeight="1">
      <c r="A51" s="194"/>
      <c r="B51" s="248"/>
      <c r="C51" s="12"/>
      <c r="D51" s="12"/>
      <c r="E51" s="12"/>
      <c r="F51" s="12"/>
      <c r="G51" s="12"/>
      <c r="H51" s="12"/>
      <c r="I51" s="193"/>
      <c r="J51" s="231"/>
      <c r="K51" s="8" t="s">
        <v>10</v>
      </c>
      <c r="L51" s="72">
        <f t="shared" si="0"/>
        <v>6952.8</v>
      </c>
      <c r="M51" s="72">
        <f>M57+M58+M59+M60</f>
        <v>1249.5</v>
      </c>
      <c r="N51" s="72">
        <f>N57+N58+N59+N60</f>
        <v>1323.1999999999998</v>
      </c>
      <c r="O51" s="72">
        <f>O57+O58+O59+O60</f>
        <v>1389.5</v>
      </c>
      <c r="P51" s="72">
        <f>P57+P58+P59+P60</f>
        <v>1458.8</v>
      </c>
      <c r="Q51" s="72">
        <f>Q57+Q58+Q59+Q60</f>
        <v>1531.8</v>
      </c>
    </row>
    <row r="52" spans="1:17" ht="21" customHeight="1">
      <c r="A52" s="194"/>
      <c r="B52" s="249"/>
      <c r="C52" s="12"/>
      <c r="D52" s="12"/>
      <c r="E52" s="12"/>
      <c r="F52" s="12"/>
      <c r="G52" s="12"/>
      <c r="H52" s="12"/>
      <c r="I52" s="193"/>
      <c r="J52" s="231"/>
      <c r="K52" s="8" t="s">
        <v>11</v>
      </c>
      <c r="L52" s="72">
        <f t="shared" si="0"/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</row>
    <row r="53" spans="1:17" ht="13.5" customHeight="1">
      <c r="A53" s="194"/>
      <c r="B53" s="123"/>
      <c r="C53" s="64"/>
      <c r="D53" s="64"/>
      <c r="E53" s="64"/>
      <c r="F53" s="64"/>
      <c r="G53" s="64"/>
      <c r="H53" s="64"/>
      <c r="I53" s="193"/>
      <c r="J53" s="51" t="s">
        <v>136</v>
      </c>
      <c r="K53" s="8" t="s">
        <v>12</v>
      </c>
      <c r="L53" s="72">
        <f t="shared" si="0"/>
        <v>1410.3615</v>
      </c>
      <c r="M53" s="72">
        <v>253.6</v>
      </c>
      <c r="N53" s="72">
        <v>268.6</v>
      </c>
      <c r="O53" s="72">
        <f>N53*1.05</f>
        <v>282.03000000000003</v>
      </c>
      <c r="P53" s="72">
        <f>O53*1.05</f>
        <v>296.1315</v>
      </c>
      <c r="Q53" s="72">
        <v>310</v>
      </c>
    </row>
    <row r="54" spans="1:18" ht="13.5" customHeight="1">
      <c r="A54" s="194"/>
      <c r="B54" s="123"/>
      <c r="C54" s="64"/>
      <c r="D54" s="64"/>
      <c r="E54" s="64"/>
      <c r="F54" s="64"/>
      <c r="G54" s="64"/>
      <c r="H54" s="64"/>
      <c r="I54" s="3"/>
      <c r="J54" s="64"/>
      <c r="K54" s="48" t="s">
        <v>160</v>
      </c>
      <c r="L54" s="17">
        <f t="shared" si="0"/>
        <v>8363.13</v>
      </c>
      <c r="M54" s="17">
        <f>M50+M51+M52+M53</f>
        <v>1503.1</v>
      </c>
      <c r="N54" s="17">
        <f>N50+N51+N52+N53</f>
        <v>1591.7999999999997</v>
      </c>
      <c r="O54" s="17">
        <f>O50+O51+O52+O53</f>
        <v>1671.53</v>
      </c>
      <c r="P54" s="17">
        <v>1754.9</v>
      </c>
      <c r="Q54" s="17">
        <v>1841.8</v>
      </c>
      <c r="R54" s="60"/>
    </row>
    <row r="55" spans="1:17" ht="11.25" customHeight="1">
      <c r="A55" s="194"/>
      <c r="B55" s="123"/>
      <c r="C55" s="64"/>
      <c r="D55" s="64"/>
      <c r="E55" s="64"/>
      <c r="F55" s="64"/>
      <c r="G55" s="64"/>
      <c r="H55" s="64"/>
      <c r="I55" s="46" t="s">
        <v>60</v>
      </c>
      <c r="J55" s="13"/>
      <c r="K55" s="15"/>
      <c r="L55" s="72"/>
      <c r="M55" s="72"/>
      <c r="N55" s="72"/>
      <c r="O55" s="72"/>
      <c r="P55" s="72"/>
      <c r="Q55" s="72"/>
    </row>
    <row r="56" spans="1:17" ht="11.25" customHeight="1">
      <c r="A56" s="194"/>
      <c r="B56" s="123"/>
      <c r="C56" s="64"/>
      <c r="D56" s="64"/>
      <c r="E56" s="64"/>
      <c r="F56" s="64"/>
      <c r="G56" s="64"/>
      <c r="H56" s="64"/>
      <c r="I56" s="46"/>
      <c r="J56" s="13" t="s">
        <v>26</v>
      </c>
      <c r="K56" s="15"/>
      <c r="L56" s="72"/>
      <c r="M56" s="72"/>
      <c r="N56" s="72"/>
      <c r="O56" s="72"/>
      <c r="P56" s="72"/>
      <c r="Q56" s="72"/>
    </row>
    <row r="57" spans="1:17" ht="11.25" customHeight="1">
      <c r="A57" s="194"/>
      <c r="B57" s="123"/>
      <c r="C57" s="64"/>
      <c r="D57" s="64"/>
      <c r="E57" s="64"/>
      <c r="F57" s="64"/>
      <c r="G57" s="64"/>
      <c r="H57" s="64"/>
      <c r="I57" s="46" t="s">
        <v>61</v>
      </c>
      <c r="J57" s="13"/>
      <c r="K57" s="15"/>
      <c r="L57" s="72">
        <f t="shared" si="0"/>
        <v>4783.2</v>
      </c>
      <c r="M57" s="72">
        <v>859.6</v>
      </c>
      <c r="N57" s="72">
        <v>910.3</v>
      </c>
      <c r="O57" s="72">
        <v>955.9</v>
      </c>
      <c r="P57" s="72">
        <v>1003.6</v>
      </c>
      <c r="Q57" s="72">
        <v>1053.8</v>
      </c>
    </row>
    <row r="58" spans="1:17" ht="13.5" customHeight="1">
      <c r="A58" s="194"/>
      <c r="B58" s="123"/>
      <c r="C58" s="64"/>
      <c r="D58" s="64"/>
      <c r="E58" s="64"/>
      <c r="F58" s="64"/>
      <c r="G58" s="64"/>
      <c r="H58" s="64"/>
      <c r="I58" s="46" t="s">
        <v>62</v>
      </c>
      <c r="J58" s="13"/>
      <c r="K58" s="15"/>
      <c r="L58" s="72">
        <f t="shared" si="0"/>
        <v>2169.6000000000004</v>
      </c>
      <c r="M58" s="72">
        <v>389.9</v>
      </c>
      <c r="N58" s="72">
        <v>412.9</v>
      </c>
      <c r="O58" s="72">
        <v>433.6</v>
      </c>
      <c r="P58" s="72">
        <v>455.2</v>
      </c>
      <c r="Q58" s="72">
        <v>478</v>
      </c>
    </row>
    <row r="59" spans="1:17" ht="21" customHeight="1">
      <c r="A59" s="194"/>
      <c r="B59" s="123"/>
      <c r="C59" s="64"/>
      <c r="D59" s="64"/>
      <c r="E59" s="64"/>
      <c r="F59" s="64"/>
      <c r="G59" s="64"/>
      <c r="H59" s="64"/>
      <c r="I59" s="46" t="s">
        <v>63</v>
      </c>
      <c r="J59" s="13"/>
      <c r="K59" s="15"/>
      <c r="L59" s="72">
        <f t="shared" si="0"/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</row>
    <row r="60" spans="1:17" ht="11.25" customHeight="1">
      <c r="A60" s="194"/>
      <c r="B60" s="50"/>
      <c r="C60" s="64"/>
      <c r="D60" s="64"/>
      <c r="E60" s="64"/>
      <c r="F60" s="64"/>
      <c r="G60" s="64"/>
      <c r="H60" s="64"/>
      <c r="I60" s="46" t="s">
        <v>64</v>
      </c>
      <c r="J60" s="13"/>
      <c r="K60" s="36"/>
      <c r="L60" s="72">
        <f t="shared" si="0"/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</row>
    <row r="61" spans="1:17" ht="11.25" customHeight="1">
      <c r="A61" s="194"/>
      <c r="B61" s="124"/>
      <c r="C61" s="64"/>
      <c r="D61" s="64"/>
      <c r="E61" s="64"/>
      <c r="F61" s="64"/>
      <c r="G61" s="64"/>
      <c r="H61" s="64"/>
      <c r="I61" s="46"/>
      <c r="J61" s="68" t="s">
        <v>12</v>
      </c>
      <c r="K61" s="36"/>
      <c r="L61" s="72"/>
      <c r="M61" s="72"/>
      <c r="N61" s="72"/>
      <c r="O61" s="72"/>
      <c r="P61" s="72"/>
      <c r="Q61" s="72"/>
    </row>
    <row r="62" spans="1:17" ht="11.25" customHeight="1">
      <c r="A62" s="194"/>
      <c r="B62" s="124"/>
      <c r="C62" s="64"/>
      <c r="D62" s="64"/>
      <c r="E62" s="64"/>
      <c r="F62" s="64"/>
      <c r="G62" s="64"/>
      <c r="H62" s="64"/>
      <c r="I62" s="46" t="s">
        <v>61</v>
      </c>
      <c r="J62" s="68"/>
      <c r="K62" s="36"/>
      <c r="L62" s="72">
        <f t="shared" si="0"/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</row>
    <row r="63" spans="1:17" ht="11.25" customHeight="1">
      <c r="A63" s="194"/>
      <c r="B63" s="124"/>
      <c r="C63" s="64"/>
      <c r="D63" s="64"/>
      <c r="E63" s="64"/>
      <c r="F63" s="64"/>
      <c r="G63" s="64"/>
      <c r="H63" s="64"/>
      <c r="I63" s="46" t="s">
        <v>62</v>
      </c>
      <c r="J63" s="68"/>
      <c r="K63" s="36"/>
      <c r="L63" s="72">
        <f t="shared" si="0"/>
        <v>1410.3000000000002</v>
      </c>
      <c r="M63" s="17">
        <v>253.6</v>
      </c>
      <c r="N63" s="17">
        <v>268.6</v>
      </c>
      <c r="O63" s="17">
        <v>282</v>
      </c>
      <c r="P63" s="17">
        <v>296.1</v>
      </c>
      <c r="Q63" s="17">
        <v>310</v>
      </c>
    </row>
    <row r="64" spans="1:17" ht="23.25" customHeight="1">
      <c r="A64" s="194"/>
      <c r="B64" s="14"/>
      <c r="C64" s="64"/>
      <c r="D64" s="64"/>
      <c r="E64" s="64"/>
      <c r="F64" s="64"/>
      <c r="G64" s="64"/>
      <c r="H64" s="64"/>
      <c r="I64" s="46" t="s">
        <v>63</v>
      </c>
      <c r="J64" s="13"/>
      <c r="K64" s="36"/>
      <c r="L64" s="72">
        <f t="shared" si="0"/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</row>
    <row r="65" spans="1:17" ht="11.25" customHeight="1">
      <c r="A65" s="194"/>
      <c r="B65" s="14"/>
      <c r="C65" s="64"/>
      <c r="D65" s="64"/>
      <c r="E65" s="64"/>
      <c r="F65" s="64"/>
      <c r="G65" s="64"/>
      <c r="H65" s="64"/>
      <c r="I65" s="46" t="s">
        <v>64</v>
      </c>
      <c r="J65" s="13"/>
      <c r="K65" s="36"/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</row>
    <row r="66" spans="1:17" ht="21" customHeight="1">
      <c r="A66" s="160"/>
      <c r="B66" s="247" t="s">
        <v>164</v>
      </c>
      <c r="C66" s="12"/>
      <c r="D66" s="12">
        <v>0</v>
      </c>
      <c r="E66" s="12">
        <v>40</v>
      </c>
      <c r="F66" s="12">
        <v>40</v>
      </c>
      <c r="G66" s="12">
        <v>40</v>
      </c>
      <c r="H66" s="12">
        <v>40</v>
      </c>
      <c r="I66" s="254" t="s">
        <v>106</v>
      </c>
      <c r="J66" s="198" t="s">
        <v>69</v>
      </c>
      <c r="K66" s="34" t="s">
        <v>9</v>
      </c>
      <c r="L66" s="17">
        <f t="shared" si="0"/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</row>
    <row r="67" spans="1:17" ht="21">
      <c r="A67" s="160"/>
      <c r="B67" s="248"/>
      <c r="C67" s="12"/>
      <c r="D67" s="12"/>
      <c r="E67" s="12"/>
      <c r="F67" s="12"/>
      <c r="G67" s="12"/>
      <c r="H67" s="12"/>
      <c r="I67" s="254"/>
      <c r="J67" s="253"/>
      <c r="K67" s="34" t="s">
        <v>26</v>
      </c>
      <c r="L67" s="17">
        <f t="shared" si="0"/>
        <v>4798.031150000001</v>
      </c>
      <c r="M67" s="17">
        <v>0</v>
      </c>
      <c r="N67" s="17">
        <v>1113.2</v>
      </c>
      <c r="O67" s="17">
        <f>N67*1.05</f>
        <v>1168.8600000000001</v>
      </c>
      <c r="P67" s="17">
        <f>O67*1.05</f>
        <v>1227.303</v>
      </c>
      <c r="Q67" s="17">
        <f>P67*1.05</f>
        <v>1288.6681500000002</v>
      </c>
    </row>
    <row r="68" spans="1:17" ht="21">
      <c r="A68" s="160"/>
      <c r="B68" s="249"/>
      <c r="C68" s="12"/>
      <c r="D68" s="12"/>
      <c r="E68" s="12"/>
      <c r="F68" s="12"/>
      <c r="G68" s="12"/>
      <c r="H68" s="12"/>
      <c r="I68" s="254"/>
      <c r="J68" s="253"/>
      <c r="K68" s="34" t="s">
        <v>41</v>
      </c>
      <c r="L68" s="17">
        <f t="shared" si="0"/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ht="12.75">
      <c r="A69" s="160"/>
      <c r="B69" s="125"/>
      <c r="C69" s="12"/>
      <c r="D69" s="12"/>
      <c r="E69" s="12"/>
      <c r="F69" s="12"/>
      <c r="G69" s="12"/>
      <c r="H69" s="12"/>
      <c r="I69" s="254"/>
      <c r="J69" s="253"/>
      <c r="K69" s="34" t="s">
        <v>12</v>
      </c>
      <c r="L69" s="17">
        <f t="shared" si="0"/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ht="12.75">
      <c r="A70" s="160"/>
      <c r="B70" s="126"/>
      <c r="C70" s="12"/>
      <c r="D70" s="12"/>
      <c r="E70" s="12"/>
      <c r="F70" s="12"/>
      <c r="G70" s="12"/>
      <c r="H70" s="12"/>
      <c r="I70" s="39" t="s">
        <v>60</v>
      </c>
      <c r="J70" s="100"/>
      <c r="K70" s="34"/>
      <c r="L70" s="17"/>
      <c r="M70" s="17"/>
      <c r="N70" s="17"/>
      <c r="O70" s="17"/>
      <c r="P70" s="17"/>
      <c r="Q70" s="17"/>
    </row>
    <row r="71" spans="1:17" ht="12.75">
      <c r="A71" s="160"/>
      <c r="B71" s="126"/>
      <c r="C71" s="12"/>
      <c r="D71" s="12"/>
      <c r="E71" s="12"/>
      <c r="F71" s="12"/>
      <c r="G71" s="12"/>
      <c r="H71" s="12"/>
      <c r="I71" s="46" t="s">
        <v>61</v>
      </c>
      <c r="J71" s="100"/>
      <c r="K71" s="34"/>
      <c r="L71" s="17">
        <f t="shared" si="0"/>
        <v>4798.031150000001</v>
      </c>
      <c r="M71" s="17">
        <f>M67</f>
        <v>0</v>
      </c>
      <c r="N71" s="17">
        <f>N67</f>
        <v>1113.2</v>
      </c>
      <c r="O71" s="17">
        <f>O67</f>
        <v>1168.8600000000001</v>
      </c>
      <c r="P71" s="17">
        <f>P67</f>
        <v>1227.303</v>
      </c>
      <c r="Q71" s="17">
        <f>Q67</f>
        <v>1288.6681500000002</v>
      </c>
    </row>
    <row r="72" spans="1:17" ht="12.75">
      <c r="A72" s="160"/>
      <c r="B72" s="126"/>
      <c r="C72" s="12"/>
      <c r="D72" s="12"/>
      <c r="E72" s="12"/>
      <c r="F72" s="12"/>
      <c r="G72" s="12"/>
      <c r="H72" s="12"/>
      <c r="I72" s="46" t="s">
        <v>62</v>
      </c>
      <c r="J72" s="100"/>
      <c r="K72" s="34"/>
      <c r="L72" s="17">
        <f t="shared" si="0"/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</row>
    <row r="73" spans="1:17" ht="22.5">
      <c r="A73" s="160"/>
      <c r="B73" s="126"/>
      <c r="C73" s="12"/>
      <c r="D73" s="12"/>
      <c r="E73" s="12"/>
      <c r="F73" s="12"/>
      <c r="G73" s="12"/>
      <c r="H73" s="12"/>
      <c r="I73" s="46" t="s">
        <v>63</v>
      </c>
      <c r="J73" s="100"/>
      <c r="K73" s="34"/>
      <c r="L73" s="17">
        <f t="shared" si="0"/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</row>
    <row r="74" spans="1:17" ht="12.75">
      <c r="A74" s="160"/>
      <c r="B74" s="126"/>
      <c r="C74" s="12"/>
      <c r="D74" s="12"/>
      <c r="E74" s="12"/>
      <c r="F74" s="12"/>
      <c r="G74" s="12"/>
      <c r="H74" s="12"/>
      <c r="I74" s="46" t="s">
        <v>64</v>
      </c>
      <c r="J74" s="100"/>
      <c r="K74" s="34"/>
      <c r="L74" s="17">
        <f t="shared" si="0"/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1:17" ht="21" customHeight="1">
      <c r="A75" s="160"/>
      <c r="B75" s="252" t="s">
        <v>165</v>
      </c>
      <c r="C75" s="12">
        <v>1</v>
      </c>
      <c r="D75" s="12">
        <v>0</v>
      </c>
      <c r="E75" s="12">
        <v>0</v>
      </c>
      <c r="F75" s="12">
        <v>0</v>
      </c>
      <c r="G75" s="12">
        <v>1</v>
      </c>
      <c r="H75" s="12">
        <v>0</v>
      </c>
      <c r="I75" s="198" t="s">
        <v>156</v>
      </c>
      <c r="J75" s="254" t="s">
        <v>69</v>
      </c>
      <c r="K75" s="34" t="s">
        <v>9</v>
      </c>
      <c r="L75" s="17">
        <f t="shared" si="0"/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</row>
    <row r="76" spans="1:17" ht="21">
      <c r="A76" s="160"/>
      <c r="B76" s="252"/>
      <c r="C76" s="12"/>
      <c r="D76" s="12"/>
      <c r="E76" s="12"/>
      <c r="F76" s="12"/>
      <c r="G76" s="12"/>
      <c r="H76" s="12"/>
      <c r="I76" s="253"/>
      <c r="J76" s="254"/>
      <c r="K76" s="34" t="s">
        <v>26</v>
      </c>
      <c r="L76" s="17">
        <f t="shared" si="0"/>
        <v>2709.1</v>
      </c>
      <c r="M76" s="17">
        <v>0</v>
      </c>
      <c r="N76" s="17">
        <v>0</v>
      </c>
      <c r="O76" s="17">
        <v>0</v>
      </c>
      <c r="P76" s="17">
        <v>1321.5</v>
      </c>
      <c r="Q76" s="17">
        <v>1387.6</v>
      </c>
    </row>
    <row r="77" spans="1:17" ht="21">
      <c r="A77" s="160"/>
      <c r="B77" s="55"/>
      <c r="C77" s="12"/>
      <c r="D77" s="12"/>
      <c r="E77" s="12"/>
      <c r="F77" s="12"/>
      <c r="G77" s="12"/>
      <c r="H77" s="12"/>
      <c r="I77" s="253"/>
      <c r="J77" s="254"/>
      <c r="K77" s="34" t="s">
        <v>41</v>
      </c>
      <c r="L77" s="17">
        <f t="shared" si="0"/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ht="12.75">
      <c r="A78" s="160"/>
      <c r="B78" s="55"/>
      <c r="C78" s="12"/>
      <c r="D78" s="12"/>
      <c r="E78" s="12"/>
      <c r="F78" s="12"/>
      <c r="G78" s="12"/>
      <c r="H78" s="12"/>
      <c r="I78" s="253"/>
      <c r="J78" s="254"/>
      <c r="K78" s="34" t="s">
        <v>86</v>
      </c>
      <c r="L78" s="17">
        <f t="shared" si="0"/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</row>
    <row r="79" spans="1:17" ht="12.75">
      <c r="A79" s="160"/>
      <c r="B79" s="55"/>
      <c r="C79" s="12"/>
      <c r="D79" s="12"/>
      <c r="E79" s="12"/>
      <c r="F79" s="12"/>
      <c r="G79" s="12"/>
      <c r="H79" s="12"/>
      <c r="I79" s="145"/>
      <c r="J79" s="100"/>
      <c r="K79" s="34" t="s">
        <v>160</v>
      </c>
      <c r="L79" s="17">
        <f t="shared" si="0"/>
        <v>2709.1</v>
      </c>
      <c r="M79" s="17">
        <f>M75+M76+M77+M78</f>
        <v>0</v>
      </c>
      <c r="N79" s="17">
        <f>N75+N76+N77+N78</f>
        <v>0</v>
      </c>
      <c r="O79" s="17">
        <f>O75+O76+O77+O78</f>
        <v>0</v>
      </c>
      <c r="P79" s="17">
        <f>P75+P76+P77+P78</f>
        <v>1321.5</v>
      </c>
      <c r="Q79" s="17">
        <f>Q75+Q76+Q77+Q78</f>
        <v>1387.6</v>
      </c>
    </row>
    <row r="80" spans="1:17" ht="12.75">
      <c r="A80" s="160"/>
      <c r="B80" s="55"/>
      <c r="C80" s="38"/>
      <c r="D80" s="38"/>
      <c r="E80" s="38"/>
      <c r="F80" s="38"/>
      <c r="G80" s="38"/>
      <c r="H80" s="38"/>
      <c r="I80" s="39" t="s">
        <v>60</v>
      </c>
      <c r="J80" s="100"/>
      <c r="K80" s="34"/>
      <c r="L80" s="17"/>
      <c r="M80" s="17"/>
      <c r="N80" s="17"/>
      <c r="O80" s="17"/>
      <c r="P80" s="17"/>
      <c r="Q80" s="17"/>
    </row>
    <row r="81" spans="1:17" ht="12.75">
      <c r="A81" s="160"/>
      <c r="B81" s="55"/>
      <c r="C81" s="38"/>
      <c r="D81" s="38"/>
      <c r="E81" s="38"/>
      <c r="F81" s="38"/>
      <c r="G81" s="38"/>
      <c r="H81" s="38"/>
      <c r="I81" s="46" t="s">
        <v>61</v>
      </c>
      <c r="J81" s="100"/>
      <c r="K81" s="34"/>
      <c r="L81" s="17">
        <f t="shared" si="0"/>
        <v>2709.1</v>
      </c>
      <c r="M81" s="17">
        <f>M76</f>
        <v>0</v>
      </c>
      <c r="N81" s="17">
        <f>N76</f>
        <v>0</v>
      </c>
      <c r="O81" s="17">
        <f>O76</f>
        <v>0</v>
      </c>
      <c r="P81" s="17">
        <f>P76</f>
        <v>1321.5</v>
      </c>
      <c r="Q81" s="17">
        <f>Q76</f>
        <v>1387.6</v>
      </c>
    </row>
    <row r="82" spans="1:17" ht="12.75">
      <c r="A82" s="160"/>
      <c r="B82" s="55"/>
      <c r="C82" s="38"/>
      <c r="D82" s="38"/>
      <c r="E82" s="38"/>
      <c r="F82" s="38"/>
      <c r="G82" s="38"/>
      <c r="H82" s="38"/>
      <c r="I82" s="46" t="s">
        <v>62</v>
      </c>
      <c r="J82" s="100"/>
      <c r="K82" s="34"/>
      <c r="L82" s="17">
        <f t="shared" si="0"/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</row>
    <row r="83" spans="1:17" ht="22.5">
      <c r="A83" s="160"/>
      <c r="B83" s="55"/>
      <c r="C83" s="38"/>
      <c r="D83" s="38"/>
      <c r="E83" s="38"/>
      <c r="F83" s="38"/>
      <c r="G83" s="38"/>
      <c r="H83" s="38"/>
      <c r="I83" s="46" t="s">
        <v>63</v>
      </c>
      <c r="J83" s="100"/>
      <c r="K83" s="34"/>
      <c r="L83" s="17">
        <f t="shared" si="0"/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</row>
    <row r="84" spans="1:17" ht="12.75">
      <c r="A84" s="161"/>
      <c r="B84" s="55"/>
      <c r="C84" s="38"/>
      <c r="D84" s="38"/>
      <c r="E84" s="38"/>
      <c r="F84" s="38"/>
      <c r="G84" s="38"/>
      <c r="H84" s="38"/>
      <c r="I84" s="46" t="s">
        <v>64</v>
      </c>
      <c r="J84" s="82"/>
      <c r="K84" s="34"/>
      <c r="L84" s="17">
        <f t="shared" si="0"/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</row>
    <row r="85" spans="1:17" ht="22.5">
      <c r="A85" s="216" t="s">
        <v>73</v>
      </c>
      <c r="B85" s="217"/>
      <c r="C85" s="217"/>
      <c r="D85" s="217"/>
      <c r="E85" s="217"/>
      <c r="F85" s="217"/>
      <c r="G85" s="217"/>
      <c r="H85" s="217"/>
      <c r="I85" s="217"/>
      <c r="J85" s="218"/>
      <c r="K85" s="8" t="s">
        <v>9</v>
      </c>
      <c r="L85" s="72">
        <f t="shared" si="0"/>
        <v>0</v>
      </c>
      <c r="M85" s="72">
        <f aca="true" t="shared" si="2" ref="M85:Q88">M7+M23+M40+M50+M66+M75</f>
        <v>0</v>
      </c>
      <c r="N85" s="72">
        <f t="shared" si="2"/>
        <v>0</v>
      </c>
      <c r="O85" s="72">
        <f t="shared" si="2"/>
        <v>0</v>
      </c>
      <c r="P85" s="72">
        <f t="shared" si="2"/>
        <v>0</v>
      </c>
      <c r="Q85" s="72">
        <f t="shared" si="2"/>
        <v>0</v>
      </c>
    </row>
    <row r="86" spans="1:17" ht="22.5">
      <c r="A86" s="219"/>
      <c r="B86" s="220"/>
      <c r="C86" s="220"/>
      <c r="D86" s="220"/>
      <c r="E86" s="220"/>
      <c r="F86" s="220"/>
      <c r="G86" s="220"/>
      <c r="H86" s="220"/>
      <c r="I86" s="220"/>
      <c r="J86" s="221"/>
      <c r="K86" s="8" t="s">
        <v>10</v>
      </c>
      <c r="L86" s="72">
        <f t="shared" si="0"/>
        <v>205680.21602427503</v>
      </c>
      <c r="M86" s="72">
        <f t="shared" si="2"/>
        <v>35614.3</v>
      </c>
      <c r="N86" s="72">
        <f t="shared" si="2"/>
        <v>38828.75819999999</v>
      </c>
      <c r="O86" s="17">
        <f t="shared" si="2"/>
        <v>40770.33111</v>
      </c>
      <c r="P86" s="72">
        <f t="shared" si="2"/>
        <v>44130.127665500004</v>
      </c>
      <c r="Q86" s="72">
        <f t="shared" si="2"/>
        <v>46336.69904877501</v>
      </c>
    </row>
    <row r="87" spans="1:17" ht="22.5">
      <c r="A87" s="219"/>
      <c r="B87" s="220"/>
      <c r="C87" s="220"/>
      <c r="D87" s="220"/>
      <c r="E87" s="220"/>
      <c r="F87" s="220"/>
      <c r="G87" s="220"/>
      <c r="H87" s="220"/>
      <c r="I87" s="220"/>
      <c r="J87" s="221"/>
      <c r="K87" s="8" t="s">
        <v>11</v>
      </c>
      <c r="L87" s="72">
        <f t="shared" si="0"/>
        <v>114530</v>
      </c>
      <c r="M87" s="72">
        <f t="shared" si="2"/>
        <v>22344</v>
      </c>
      <c r="N87" s="72">
        <f t="shared" si="2"/>
        <v>22526</v>
      </c>
      <c r="O87" s="17">
        <f t="shared" si="2"/>
        <v>22848</v>
      </c>
      <c r="P87" s="72">
        <f t="shared" si="2"/>
        <v>23151</v>
      </c>
      <c r="Q87" s="72">
        <f t="shared" si="2"/>
        <v>23661</v>
      </c>
    </row>
    <row r="88" spans="1:17" ht="12.75">
      <c r="A88" s="222"/>
      <c r="B88" s="223"/>
      <c r="C88" s="223"/>
      <c r="D88" s="223"/>
      <c r="E88" s="223"/>
      <c r="F88" s="223"/>
      <c r="G88" s="223"/>
      <c r="H88" s="223"/>
      <c r="I88" s="223"/>
      <c r="J88" s="224"/>
      <c r="K88" s="8" t="s">
        <v>12</v>
      </c>
      <c r="L88" s="72">
        <f t="shared" si="0"/>
        <v>92339.75927567501</v>
      </c>
      <c r="M88" s="72">
        <f t="shared" si="2"/>
        <v>18222.1</v>
      </c>
      <c r="N88" s="72">
        <f t="shared" si="2"/>
        <v>19297.2734</v>
      </c>
      <c r="O88" s="17">
        <f t="shared" si="2"/>
        <v>20262.072070000002</v>
      </c>
      <c r="P88" s="72">
        <f t="shared" si="2"/>
        <v>21275.2106735</v>
      </c>
      <c r="Q88" s="72">
        <f t="shared" si="2"/>
        <v>13283.103132175002</v>
      </c>
    </row>
    <row r="89" spans="1:17" ht="12.75">
      <c r="A89" s="139"/>
      <c r="B89" s="140"/>
      <c r="C89" s="140"/>
      <c r="D89" s="140"/>
      <c r="E89" s="140"/>
      <c r="F89" s="140"/>
      <c r="G89" s="140"/>
      <c r="H89" s="140"/>
      <c r="I89" s="137"/>
      <c r="J89" s="138"/>
      <c r="K89" s="8" t="s">
        <v>160</v>
      </c>
      <c r="L89" s="72">
        <f t="shared" si="0"/>
        <v>412549.87211995</v>
      </c>
      <c r="M89" s="72">
        <f>M85+M86+M87+M88</f>
        <v>76180.4</v>
      </c>
      <c r="N89" s="72">
        <f>N85+N86+N87+N88</f>
        <v>80652.03159999999</v>
      </c>
      <c r="O89" s="17">
        <v>83880.3</v>
      </c>
      <c r="P89" s="72">
        <f>P85+P86+P87+P88</f>
        <v>88556.33833900001</v>
      </c>
      <c r="Q89" s="72">
        <f>Q85+Q86+Q87+Q88</f>
        <v>83280.80218095002</v>
      </c>
    </row>
    <row r="90" spans="1:17" ht="12.75">
      <c r="A90" s="207"/>
      <c r="B90" s="208"/>
      <c r="C90" s="208"/>
      <c r="D90" s="208"/>
      <c r="E90" s="208"/>
      <c r="F90" s="208"/>
      <c r="G90" s="208"/>
      <c r="H90" s="209"/>
      <c r="I90" s="39" t="s">
        <v>60</v>
      </c>
      <c r="J90" s="13"/>
      <c r="K90" s="13"/>
      <c r="L90" s="72"/>
      <c r="M90" s="84"/>
      <c r="N90" s="84"/>
      <c r="O90" s="84"/>
      <c r="P90" s="84"/>
      <c r="Q90" s="84"/>
    </row>
    <row r="91" spans="1:17" ht="12.75">
      <c r="A91" s="210"/>
      <c r="B91" s="211"/>
      <c r="C91" s="211"/>
      <c r="D91" s="211"/>
      <c r="E91" s="211"/>
      <c r="F91" s="211"/>
      <c r="G91" s="211"/>
      <c r="H91" s="212"/>
      <c r="I91" s="46" t="s">
        <v>61</v>
      </c>
      <c r="J91" s="13"/>
      <c r="K91" s="13"/>
      <c r="L91" s="72">
        <f>M91+N91+O91+P91+Q91</f>
        <v>188989.6765526</v>
      </c>
      <c r="M91" s="72">
        <f aca="true" t="shared" si="3" ref="M91:Q94">M14+M19+M30+M35+M46+M57+M62+M71+M81</f>
        <v>32614.8</v>
      </c>
      <c r="N91" s="72">
        <f t="shared" si="3"/>
        <v>35652.2568</v>
      </c>
      <c r="O91" s="72">
        <f t="shared" si="3"/>
        <v>37434.95464</v>
      </c>
      <c r="P91" s="72">
        <f t="shared" si="3"/>
        <v>40628.107372000006</v>
      </c>
      <c r="Q91" s="72">
        <f t="shared" si="3"/>
        <v>42659.5577406</v>
      </c>
    </row>
    <row r="92" spans="1:17" ht="12.75">
      <c r="A92" s="210"/>
      <c r="B92" s="211"/>
      <c r="C92" s="211"/>
      <c r="D92" s="211"/>
      <c r="E92" s="211"/>
      <c r="F92" s="211"/>
      <c r="G92" s="211"/>
      <c r="H92" s="212"/>
      <c r="I92" s="46" t="s">
        <v>62</v>
      </c>
      <c r="J92" s="13"/>
      <c r="K92" s="13"/>
      <c r="L92" s="72">
        <f>M92+N92+O92+P92+Q92</f>
        <v>223560.23724734999</v>
      </c>
      <c r="M92" s="72">
        <f t="shared" si="3"/>
        <v>43565.6</v>
      </c>
      <c r="N92" s="72">
        <f t="shared" si="3"/>
        <v>44999.7748</v>
      </c>
      <c r="O92" s="72">
        <f t="shared" si="3"/>
        <v>46445.418540000006</v>
      </c>
      <c r="P92" s="72">
        <f t="shared" si="3"/>
        <v>47928.199467</v>
      </c>
      <c r="Q92" s="72">
        <f t="shared" si="3"/>
        <v>40621.24444035</v>
      </c>
    </row>
    <row r="93" spans="1:17" ht="22.5">
      <c r="A93" s="210"/>
      <c r="B93" s="211"/>
      <c r="C93" s="211"/>
      <c r="D93" s="211"/>
      <c r="E93" s="211"/>
      <c r="F93" s="211"/>
      <c r="G93" s="211"/>
      <c r="H93" s="212"/>
      <c r="I93" s="46" t="s">
        <v>63</v>
      </c>
      <c r="J93" s="13"/>
      <c r="K93" s="13"/>
      <c r="L93" s="72">
        <f>M93+N93+O93+P93+Q93</f>
        <v>0</v>
      </c>
      <c r="M93" s="72">
        <f t="shared" si="3"/>
        <v>0</v>
      </c>
      <c r="N93" s="72">
        <f t="shared" si="3"/>
        <v>0</v>
      </c>
      <c r="O93" s="72">
        <f t="shared" si="3"/>
        <v>0</v>
      </c>
      <c r="P93" s="72">
        <f t="shared" si="3"/>
        <v>0</v>
      </c>
      <c r="Q93" s="72">
        <f t="shared" si="3"/>
        <v>0</v>
      </c>
    </row>
    <row r="94" spans="1:17" ht="12.75">
      <c r="A94" s="213"/>
      <c r="B94" s="214"/>
      <c r="C94" s="214"/>
      <c r="D94" s="214"/>
      <c r="E94" s="214"/>
      <c r="F94" s="214"/>
      <c r="G94" s="214"/>
      <c r="H94" s="215"/>
      <c r="I94" s="46" t="s">
        <v>64</v>
      </c>
      <c r="J94" s="13"/>
      <c r="K94" s="13"/>
      <c r="L94" s="72">
        <f>M94+N94+O94+P94+Q94</f>
        <v>0</v>
      </c>
      <c r="M94" s="72">
        <f t="shared" si="3"/>
        <v>0</v>
      </c>
      <c r="N94" s="72">
        <f t="shared" si="3"/>
        <v>0</v>
      </c>
      <c r="O94" s="72">
        <f t="shared" si="3"/>
        <v>0</v>
      </c>
      <c r="P94" s="72">
        <f t="shared" si="3"/>
        <v>0</v>
      </c>
      <c r="Q94" s="72">
        <f t="shared" si="3"/>
        <v>0</v>
      </c>
    </row>
  </sheetData>
  <mergeCells count="40">
    <mergeCell ref="A1:A5"/>
    <mergeCell ref="B1:B5"/>
    <mergeCell ref="D2:D5"/>
    <mergeCell ref="M1:Q1"/>
    <mergeCell ref="M2:M5"/>
    <mergeCell ref="N2:N5"/>
    <mergeCell ref="O2:O5"/>
    <mergeCell ref="P2:P5"/>
    <mergeCell ref="Q2:Q5"/>
    <mergeCell ref="L1:L5"/>
    <mergeCell ref="J1:J5"/>
    <mergeCell ref="G2:G5"/>
    <mergeCell ref="J7:J9"/>
    <mergeCell ref="C1:H1"/>
    <mergeCell ref="I1:I5"/>
    <mergeCell ref="C2:C5"/>
    <mergeCell ref="A90:H94"/>
    <mergeCell ref="A85:J88"/>
    <mergeCell ref="B75:B76"/>
    <mergeCell ref="B66:B68"/>
    <mergeCell ref="J66:J69"/>
    <mergeCell ref="J75:J78"/>
    <mergeCell ref="I75:I78"/>
    <mergeCell ref="I66:I69"/>
    <mergeCell ref="J50:J52"/>
    <mergeCell ref="E2:E5"/>
    <mergeCell ref="H2:H5"/>
    <mergeCell ref="J23:J25"/>
    <mergeCell ref="A6:Q6"/>
    <mergeCell ref="K1:K5"/>
    <mergeCell ref="F2:F5"/>
    <mergeCell ref="J39:J41"/>
    <mergeCell ref="A7:A33"/>
    <mergeCell ref="A34:A65"/>
    <mergeCell ref="I23:I26"/>
    <mergeCell ref="B50:B52"/>
    <mergeCell ref="B39:B42"/>
    <mergeCell ref="I7:I11"/>
    <mergeCell ref="I50:I53"/>
    <mergeCell ref="I39:I43"/>
  </mergeCells>
  <printOptions/>
  <pageMargins left="0.4724409448818898" right="0.2362204724409449" top="1.3779527559055118" bottom="0.3937007874015748" header="0.8661417322834646" footer="0.4330708661417323"/>
  <pageSetup horizontalDpi="600" verticalDpi="600" orientation="landscape" paperSize="9" scale="85" r:id="rId1"/>
  <rowBreaks count="2" manualBreakCount="2">
    <brk id="33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A36" sqref="A36"/>
    </sheetView>
  </sheetViews>
  <sheetFormatPr defaultColWidth="9.00390625" defaultRowHeight="12.75"/>
  <cols>
    <col min="1" max="1" width="15.00390625" style="0" customWidth="1"/>
    <col min="2" max="2" width="13.875" style="0" customWidth="1"/>
    <col min="3" max="3" width="4.875" style="0" customWidth="1"/>
    <col min="4" max="4" width="4.625" style="0" customWidth="1"/>
    <col min="5" max="5" width="4.75390625" style="0" customWidth="1"/>
    <col min="6" max="6" width="5.00390625" style="0" customWidth="1"/>
    <col min="7" max="7" width="5.25390625" style="0" customWidth="1"/>
    <col min="8" max="8" width="4.875" style="0" customWidth="1"/>
    <col min="9" max="9" width="28.00390625" style="0" customWidth="1"/>
    <col min="10" max="10" width="17.25390625" style="0" customWidth="1"/>
    <col min="11" max="11" width="11.75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4.75" customHeight="1">
      <c r="A6" s="194" t="s">
        <v>21</v>
      </c>
      <c r="B6" s="3" t="s">
        <v>53</v>
      </c>
      <c r="C6" s="35"/>
      <c r="D6" s="35">
        <v>450</v>
      </c>
      <c r="E6" s="35">
        <v>450</v>
      </c>
      <c r="F6" s="35">
        <v>470</v>
      </c>
      <c r="G6" s="35">
        <v>470</v>
      </c>
      <c r="H6" s="35">
        <v>500</v>
      </c>
      <c r="I6" s="230" t="s">
        <v>89</v>
      </c>
      <c r="J6" s="230" t="s">
        <v>69</v>
      </c>
      <c r="K6" s="8" t="s">
        <v>9</v>
      </c>
      <c r="L6" s="58">
        <f>M6+N6+O6+P6+Q6</f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</row>
    <row r="7" spans="1:17" ht="22.5">
      <c r="A7" s="194"/>
      <c r="B7" s="13"/>
      <c r="C7" s="7"/>
      <c r="D7" s="7"/>
      <c r="E7" s="7"/>
      <c r="F7" s="7"/>
      <c r="G7" s="7"/>
      <c r="H7" s="7"/>
      <c r="I7" s="231"/>
      <c r="J7" s="231"/>
      <c r="K7" s="8" t="s">
        <v>10</v>
      </c>
      <c r="L7" s="4">
        <f aca="true" t="shared" si="0" ref="L7:L41">M7+N7+O7+P7+Q7</f>
        <v>53886.422721737494</v>
      </c>
      <c r="M7" s="18">
        <f>M13+M14+M15+M16</f>
        <v>9684.099999999999</v>
      </c>
      <c r="N7" s="18">
        <f>N13+N14+N15+N16</f>
        <v>10255.461899999998</v>
      </c>
      <c r="O7" s="18">
        <f>O13+O14+O15+O16</f>
        <v>10768.234994999999</v>
      </c>
      <c r="P7" s="18">
        <f>P13+P14+P15+P16</f>
        <v>11306.64674475</v>
      </c>
      <c r="Q7" s="18">
        <f>Q13+Q14+Q15+Q16</f>
        <v>11871.9790819875</v>
      </c>
    </row>
    <row r="8" spans="1:17" ht="21.75" customHeight="1">
      <c r="A8" s="194"/>
      <c r="B8" s="230" t="s">
        <v>90</v>
      </c>
      <c r="C8" s="38"/>
      <c r="D8" s="38">
        <v>332</v>
      </c>
      <c r="E8" s="38">
        <v>335</v>
      </c>
      <c r="F8" s="38">
        <v>338</v>
      </c>
      <c r="G8" s="38">
        <v>342</v>
      </c>
      <c r="H8" s="38">
        <v>345</v>
      </c>
      <c r="I8" s="231"/>
      <c r="J8" s="231"/>
      <c r="K8" s="8" t="s">
        <v>11</v>
      </c>
      <c r="L8" s="58">
        <f t="shared" si="0"/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1:17" ht="14.25" customHeight="1">
      <c r="A9" s="194"/>
      <c r="B9" s="231"/>
      <c r="C9" s="7"/>
      <c r="D9" s="7"/>
      <c r="E9" s="7"/>
      <c r="F9" s="7"/>
      <c r="G9" s="7"/>
      <c r="H9" s="7"/>
      <c r="I9" s="232"/>
      <c r="J9" s="3" t="s">
        <v>136</v>
      </c>
      <c r="K9" s="8" t="s">
        <v>12</v>
      </c>
      <c r="L9" s="58">
        <f t="shared" si="0"/>
        <v>15348.902679199997</v>
      </c>
      <c r="M9" s="58">
        <v>2758.4</v>
      </c>
      <c r="N9" s="58">
        <f>M9*1.059</f>
        <v>2921.1456</v>
      </c>
      <c r="O9" s="58">
        <f>N9*1.05</f>
        <v>3067.20288</v>
      </c>
      <c r="P9" s="58">
        <f>O9*1.05</f>
        <v>3220.563024</v>
      </c>
      <c r="Q9" s="58">
        <f>P9*1.05</f>
        <v>3381.5911752</v>
      </c>
    </row>
    <row r="10" spans="1:17" ht="14.25" customHeight="1">
      <c r="A10" s="194"/>
      <c r="B10" s="231"/>
      <c r="C10" s="7"/>
      <c r="D10" s="7"/>
      <c r="E10" s="7"/>
      <c r="F10" s="7"/>
      <c r="G10" s="7"/>
      <c r="H10" s="7"/>
      <c r="I10" s="41"/>
      <c r="J10" s="3"/>
      <c r="K10" s="8" t="s">
        <v>160</v>
      </c>
      <c r="L10" s="58">
        <f t="shared" si="0"/>
        <v>69235.3254009375</v>
      </c>
      <c r="M10" s="58">
        <f>M6+M7+M8+M9</f>
        <v>12442.499999999998</v>
      </c>
      <c r="N10" s="58">
        <f>N6+N7+N8+N9</f>
        <v>13176.607499999998</v>
      </c>
      <c r="O10" s="58">
        <f>O6+O7+O8+O9</f>
        <v>13835.437875</v>
      </c>
      <c r="P10" s="58">
        <f>P6+P7+P8+P9</f>
        <v>14527.209768749999</v>
      </c>
      <c r="Q10" s="58">
        <f>Q6+Q7+Q8+Q9</f>
        <v>15253.5702571875</v>
      </c>
    </row>
    <row r="11" spans="1:17" ht="12.75">
      <c r="A11" s="194"/>
      <c r="B11" s="231"/>
      <c r="C11" s="14"/>
      <c r="D11" s="14"/>
      <c r="E11" s="14"/>
      <c r="F11" s="14"/>
      <c r="G11" s="14"/>
      <c r="H11" s="14"/>
      <c r="I11" s="46" t="s">
        <v>60</v>
      </c>
      <c r="J11" s="7"/>
      <c r="K11" s="8"/>
      <c r="L11" s="58"/>
      <c r="M11" s="76"/>
      <c r="N11" s="76"/>
      <c r="O11" s="76"/>
      <c r="P11" s="76"/>
      <c r="Q11" s="76"/>
    </row>
    <row r="12" spans="1:17" ht="12.75">
      <c r="A12" s="194"/>
      <c r="B12" s="231"/>
      <c r="C12" s="14"/>
      <c r="D12" s="14"/>
      <c r="E12" s="14"/>
      <c r="F12" s="14"/>
      <c r="G12" s="14"/>
      <c r="H12" s="14"/>
      <c r="I12" s="46"/>
      <c r="J12" s="13" t="s">
        <v>26</v>
      </c>
      <c r="K12" s="8"/>
      <c r="L12" s="58"/>
      <c r="M12" s="76"/>
      <c r="N12" s="76"/>
      <c r="O12" s="76"/>
      <c r="P12" s="76"/>
      <c r="Q12" s="76"/>
    </row>
    <row r="13" spans="1:17" ht="12.75">
      <c r="A13" s="194"/>
      <c r="B13" s="231"/>
      <c r="C13" s="14"/>
      <c r="D13" s="14"/>
      <c r="E13" s="14"/>
      <c r="F13" s="14"/>
      <c r="G13" s="14"/>
      <c r="H13" s="14"/>
      <c r="I13" s="46" t="s">
        <v>61</v>
      </c>
      <c r="J13" s="7"/>
      <c r="K13" s="8"/>
      <c r="L13" s="58">
        <f t="shared" si="0"/>
        <v>24876.8631119125</v>
      </c>
      <c r="M13" s="58">
        <v>4470.7</v>
      </c>
      <c r="N13" s="58">
        <f>M13*1.059</f>
        <v>4734.471299999999</v>
      </c>
      <c r="O13" s="58">
        <f aca="true" t="shared" si="1" ref="O13:Q14">N13*1.05</f>
        <v>4971.1948649999995</v>
      </c>
      <c r="P13" s="58">
        <f t="shared" si="1"/>
        <v>5219.754608249999</v>
      </c>
      <c r="Q13" s="58">
        <f t="shared" si="1"/>
        <v>5480.7423386625</v>
      </c>
    </row>
    <row r="14" spans="1:17" ht="12.75">
      <c r="A14" s="194"/>
      <c r="B14" s="21"/>
      <c r="C14" s="14"/>
      <c r="D14" s="14"/>
      <c r="E14" s="14"/>
      <c r="F14" s="14"/>
      <c r="G14" s="14"/>
      <c r="H14" s="14"/>
      <c r="I14" s="46" t="s">
        <v>62</v>
      </c>
      <c r="J14" s="7"/>
      <c r="K14" s="8"/>
      <c r="L14" s="58">
        <f t="shared" si="0"/>
        <v>29009.559609825</v>
      </c>
      <c r="M14" s="58">
        <v>5213.4</v>
      </c>
      <c r="N14" s="58">
        <f>M14*1.059</f>
        <v>5520.990599999999</v>
      </c>
      <c r="O14" s="58">
        <f t="shared" si="1"/>
        <v>5797.040129999999</v>
      </c>
      <c r="P14" s="58">
        <f t="shared" si="1"/>
        <v>6086.8921365</v>
      </c>
      <c r="Q14" s="58">
        <f t="shared" si="1"/>
        <v>6391.236743325</v>
      </c>
    </row>
    <row r="15" spans="1:17" ht="16.5" customHeight="1">
      <c r="A15" s="194"/>
      <c r="B15" s="7"/>
      <c r="C15" s="14"/>
      <c r="D15" s="14"/>
      <c r="E15" s="14"/>
      <c r="F15" s="14"/>
      <c r="G15" s="14"/>
      <c r="H15" s="14"/>
      <c r="I15" s="46" t="s">
        <v>63</v>
      </c>
      <c r="J15" s="7"/>
      <c r="K15" s="7"/>
      <c r="L15" s="58">
        <f t="shared" si="0"/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12.75" customHeight="1">
      <c r="A16" s="194"/>
      <c r="B16" s="27"/>
      <c r="C16" s="49"/>
      <c r="D16" s="9"/>
      <c r="E16" s="9"/>
      <c r="F16" s="9"/>
      <c r="G16" s="9"/>
      <c r="H16" s="9"/>
      <c r="I16" s="46" t="s">
        <v>64</v>
      </c>
      <c r="J16" s="7"/>
      <c r="K16" s="7"/>
      <c r="L16" s="58">
        <f t="shared" si="0"/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ht="12.75" customHeight="1">
      <c r="A17" s="194"/>
      <c r="B17" s="27"/>
      <c r="C17" s="49"/>
      <c r="D17" s="9"/>
      <c r="E17" s="9"/>
      <c r="F17" s="9"/>
      <c r="G17" s="9"/>
      <c r="H17" s="9"/>
      <c r="I17" s="67"/>
      <c r="J17" s="10" t="s">
        <v>12</v>
      </c>
      <c r="K17" s="7"/>
      <c r="L17" s="58"/>
      <c r="M17" s="58"/>
      <c r="N17" s="58"/>
      <c r="O17" s="58"/>
      <c r="P17" s="58"/>
      <c r="Q17" s="58"/>
    </row>
    <row r="18" spans="1:17" ht="12.75" customHeight="1">
      <c r="A18" s="194"/>
      <c r="B18" s="27"/>
      <c r="C18" s="49"/>
      <c r="D18" s="9"/>
      <c r="E18" s="9"/>
      <c r="F18" s="9"/>
      <c r="G18" s="9"/>
      <c r="H18" s="9"/>
      <c r="I18" s="46" t="s">
        <v>61</v>
      </c>
      <c r="J18" s="10"/>
      <c r="K18" s="7"/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2.75" customHeight="1">
      <c r="A19" s="194"/>
      <c r="B19" s="27"/>
      <c r="C19" s="49"/>
      <c r="D19" s="9"/>
      <c r="E19" s="9"/>
      <c r="F19" s="9"/>
      <c r="G19" s="9"/>
      <c r="H19" s="9"/>
      <c r="I19" s="46" t="s">
        <v>62</v>
      </c>
      <c r="J19" s="10"/>
      <c r="K19" s="7"/>
      <c r="L19" s="58">
        <f>M19+N19+O19+P19+Q19</f>
        <v>15348.902679199997</v>
      </c>
      <c r="M19" s="58">
        <v>2758.4</v>
      </c>
      <c r="N19" s="58">
        <f>M19*1.059</f>
        <v>2921.1456</v>
      </c>
      <c r="O19" s="58">
        <f>N19*1.05</f>
        <v>3067.20288</v>
      </c>
      <c r="P19" s="58">
        <f>O19*1.05</f>
        <v>3220.563024</v>
      </c>
      <c r="Q19" s="58">
        <f>P19*1.05</f>
        <v>3381.5911752</v>
      </c>
    </row>
    <row r="20" spans="1:17" ht="12.75" customHeight="1">
      <c r="A20" s="194"/>
      <c r="B20" s="27"/>
      <c r="C20" s="49"/>
      <c r="D20" s="9"/>
      <c r="E20" s="9"/>
      <c r="F20" s="9"/>
      <c r="G20" s="9"/>
      <c r="H20" s="9"/>
      <c r="I20" s="46" t="s">
        <v>63</v>
      </c>
      <c r="J20" s="10"/>
      <c r="K20" s="7"/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 customHeight="1">
      <c r="A21" s="194"/>
      <c r="B21" s="27"/>
      <c r="C21" s="49"/>
      <c r="D21" s="9"/>
      <c r="E21" s="9"/>
      <c r="F21" s="9"/>
      <c r="G21" s="9"/>
      <c r="H21" s="9"/>
      <c r="I21" s="46" t="s">
        <v>64</v>
      </c>
      <c r="J21" s="10"/>
      <c r="K21" s="7"/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1:17" ht="24" customHeight="1">
      <c r="A22" s="194"/>
      <c r="B22" s="27" t="s">
        <v>91</v>
      </c>
      <c r="C22" s="74">
        <v>125</v>
      </c>
      <c r="D22" s="75">
        <v>101</v>
      </c>
      <c r="E22" s="75">
        <v>106</v>
      </c>
      <c r="F22" s="75">
        <v>112</v>
      </c>
      <c r="G22" s="75">
        <v>119</v>
      </c>
      <c r="H22" s="75">
        <v>125</v>
      </c>
      <c r="I22" s="230" t="s">
        <v>107</v>
      </c>
      <c r="J22" s="230" t="s">
        <v>138</v>
      </c>
      <c r="K22" s="8" t="s">
        <v>9</v>
      </c>
      <c r="L22" s="58">
        <f t="shared" si="0"/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1:17" ht="22.5">
      <c r="A23" s="194"/>
      <c r="B23" s="27"/>
      <c r="C23" s="50"/>
      <c r="D23" s="14"/>
      <c r="E23" s="14"/>
      <c r="F23" s="14"/>
      <c r="G23" s="14"/>
      <c r="H23" s="14"/>
      <c r="I23" s="231"/>
      <c r="J23" s="231"/>
      <c r="K23" s="8" t="s">
        <v>10</v>
      </c>
      <c r="L23" s="58">
        <f t="shared" si="0"/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2.5">
      <c r="A24" s="194"/>
      <c r="B24" s="27"/>
      <c r="C24" s="50"/>
      <c r="D24" s="14"/>
      <c r="E24" s="14"/>
      <c r="F24" s="14"/>
      <c r="G24" s="14"/>
      <c r="H24" s="14"/>
      <c r="I24" s="231"/>
      <c r="J24" s="231"/>
      <c r="K24" s="8" t="s">
        <v>11</v>
      </c>
      <c r="L24" s="58">
        <f t="shared" si="0"/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ht="12.75">
      <c r="A25" s="194"/>
      <c r="B25" s="27"/>
      <c r="C25" s="50"/>
      <c r="D25" s="14"/>
      <c r="E25" s="14"/>
      <c r="F25" s="14"/>
      <c r="G25" s="14"/>
      <c r="H25" s="14"/>
      <c r="I25" s="61"/>
      <c r="J25" s="231"/>
      <c r="K25" s="8" t="s">
        <v>12</v>
      </c>
      <c r="L25" s="58">
        <f t="shared" si="0"/>
        <v>130346.3</v>
      </c>
      <c r="M25" s="16">
        <v>23425</v>
      </c>
      <c r="N25" s="16">
        <v>24807</v>
      </c>
      <c r="O25" s="16">
        <v>26047</v>
      </c>
      <c r="P25" s="16">
        <v>27350</v>
      </c>
      <c r="Q25" s="16">
        <v>28717.3</v>
      </c>
    </row>
    <row r="26" spans="1:17" ht="12.75">
      <c r="A26" s="194"/>
      <c r="B26" s="27"/>
      <c r="C26" s="50"/>
      <c r="D26" s="14"/>
      <c r="E26" s="14"/>
      <c r="F26" s="14"/>
      <c r="G26" s="14"/>
      <c r="H26" s="14"/>
      <c r="I26" s="61"/>
      <c r="J26" s="231"/>
      <c r="K26" s="8" t="s">
        <v>160</v>
      </c>
      <c r="L26" s="58">
        <f t="shared" si="0"/>
        <v>130346.3</v>
      </c>
      <c r="M26" s="16">
        <f>M22+M23+M24+M25</f>
        <v>23425</v>
      </c>
      <c r="N26" s="16">
        <f>N22+N23+N24+N25</f>
        <v>24807</v>
      </c>
      <c r="O26" s="16">
        <f>O22+O23+O24+O25</f>
        <v>26047</v>
      </c>
      <c r="P26" s="16">
        <f>P22+P23+P24+P25</f>
        <v>27350</v>
      </c>
      <c r="Q26" s="16">
        <f>Q22+Q23+Q24+Q25</f>
        <v>28717.3</v>
      </c>
    </row>
    <row r="27" spans="1:17" ht="12.75">
      <c r="A27" s="194"/>
      <c r="B27" s="27"/>
      <c r="C27" s="50"/>
      <c r="D27" s="14"/>
      <c r="E27" s="14"/>
      <c r="F27" s="14"/>
      <c r="G27" s="14"/>
      <c r="H27" s="14"/>
      <c r="I27" s="8" t="s">
        <v>60</v>
      </c>
      <c r="J27" s="231"/>
      <c r="K27" s="8"/>
      <c r="L27" s="58"/>
      <c r="M27" s="16"/>
      <c r="N27" s="16"/>
      <c r="O27" s="16"/>
      <c r="P27" s="16"/>
      <c r="Q27" s="16"/>
    </row>
    <row r="28" spans="1:17" ht="12.75">
      <c r="A28" s="194"/>
      <c r="B28" s="27"/>
      <c r="C28" s="50"/>
      <c r="D28" s="14"/>
      <c r="E28" s="14"/>
      <c r="F28" s="14"/>
      <c r="G28" s="14"/>
      <c r="H28" s="14"/>
      <c r="I28" s="46" t="s">
        <v>61</v>
      </c>
      <c r="J28" s="231"/>
      <c r="K28" s="8"/>
      <c r="L28" s="58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12.75">
      <c r="A29" s="194"/>
      <c r="B29" s="27"/>
      <c r="C29" s="50"/>
      <c r="D29" s="14"/>
      <c r="E29" s="14"/>
      <c r="F29" s="14"/>
      <c r="G29" s="14"/>
      <c r="H29" s="14"/>
      <c r="I29" s="46" t="s">
        <v>62</v>
      </c>
      <c r="J29" s="231"/>
      <c r="K29" s="8"/>
      <c r="L29" s="58">
        <f aca="true" t="shared" si="2" ref="L29:Q29">L25</f>
        <v>130346.3</v>
      </c>
      <c r="M29" s="58">
        <f t="shared" si="2"/>
        <v>23425</v>
      </c>
      <c r="N29" s="58">
        <f t="shared" si="2"/>
        <v>24807</v>
      </c>
      <c r="O29" s="58">
        <f t="shared" si="2"/>
        <v>26047</v>
      </c>
      <c r="P29" s="58">
        <f t="shared" si="2"/>
        <v>27350</v>
      </c>
      <c r="Q29" s="58">
        <f t="shared" si="2"/>
        <v>28717.3</v>
      </c>
    </row>
    <row r="30" spans="1:17" ht="22.5">
      <c r="A30" s="194"/>
      <c r="B30" s="27"/>
      <c r="C30" s="50"/>
      <c r="D30" s="14"/>
      <c r="E30" s="14"/>
      <c r="F30" s="14"/>
      <c r="G30" s="14"/>
      <c r="H30" s="14"/>
      <c r="I30" s="46" t="s">
        <v>63</v>
      </c>
      <c r="J30" s="231"/>
      <c r="K30" s="8"/>
      <c r="L30" s="58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ht="12.75">
      <c r="A31" s="194"/>
      <c r="B31" s="27"/>
      <c r="C31" s="50"/>
      <c r="D31" s="14"/>
      <c r="E31" s="14"/>
      <c r="F31" s="14"/>
      <c r="G31" s="14"/>
      <c r="H31" s="14"/>
      <c r="I31" s="46" t="s">
        <v>64</v>
      </c>
      <c r="J31" s="231"/>
      <c r="K31" s="8"/>
      <c r="L31" s="58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ht="22.5">
      <c r="A32" s="256" t="s">
        <v>73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8" t="s">
        <v>9</v>
      </c>
      <c r="L32" s="58">
        <f t="shared" si="0"/>
        <v>0</v>
      </c>
      <c r="M32" s="58">
        <f aca="true" t="shared" si="3" ref="M32:Q35">M6+M22</f>
        <v>0</v>
      </c>
      <c r="N32" s="58">
        <f t="shared" si="3"/>
        <v>0</v>
      </c>
      <c r="O32" s="58">
        <f t="shared" si="3"/>
        <v>0</v>
      </c>
      <c r="P32" s="58">
        <f t="shared" si="3"/>
        <v>0</v>
      </c>
      <c r="Q32" s="58">
        <f t="shared" si="3"/>
        <v>0</v>
      </c>
    </row>
    <row r="33" spans="1:17" ht="22.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8" t="s">
        <v>10</v>
      </c>
      <c r="L33" s="58">
        <f t="shared" si="0"/>
        <v>53886.422721737494</v>
      </c>
      <c r="M33" s="58">
        <f t="shared" si="3"/>
        <v>9684.099999999999</v>
      </c>
      <c r="N33" s="58">
        <f t="shared" si="3"/>
        <v>10255.461899999998</v>
      </c>
      <c r="O33" s="58">
        <f t="shared" si="3"/>
        <v>10768.234994999999</v>
      </c>
      <c r="P33" s="58">
        <f t="shared" si="3"/>
        <v>11306.64674475</v>
      </c>
      <c r="Q33" s="58">
        <f t="shared" si="3"/>
        <v>11871.9790819875</v>
      </c>
    </row>
    <row r="34" spans="1:17" ht="22.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8" t="s">
        <v>11</v>
      </c>
      <c r="L34" s="58">
        <f t="shared" si="0"/>
        <v>0</v>
      </c>
      <c r="M34" s="58">
        <f t="shared" si="3"/>
        <v>0</v>
      </c>
      <c r="N34" s="58">
        <f t="shared" si="3"/>
        <v>0</v>
      </c>
      <c r="O34" s="58">
        <f t="shared" si="3"/>
        <v>0</v>
      </c>
      <c r="P34" s="58">
        <f t="shared" si="3"/>
        <v>0</v>
      </c>
      <c r="Q34" s="58">
        <f t="shared" si="3"/>
        <v>0</v>
      </c>
    </row>
    <row r="35" spans="1:17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8" t="s">
        <v>12</v>
      </c>
      <c r="L35" s="58">
        <f t="shared" si="0"/>
        <v>145695.20267919998</v>
      </c>
      <c r="M35" s="58">
        <f t="shared" si="3"/>
        <v>26183.4</v>
      </c>
      <c r="N35" s="58">
        <f t="shared" si="3"/>
        <v>27728.1456</v>
      </c>
      <c r="O35" s="58">
        <f t="shared" si="3"/>
        <v>29114.20288</v>
      </c>
      <c r="P35" s="58">
        <f t="shared" si="3"/>
        <v>30570.563024</v>
      </c>
      <c r="Q35" s="58">
        <f t="shared" si="3"/>
        <v>32098.8911752</v>
      </c>
    </row>
    <row r="36" spans="1:17" ht="12.75">
      <c r="A36" s="159"/>
      <c r="B36" s="140"/>
      <c r="C36" s="140"/>
      <c r="D36" s="140"/>
      <c r="E36" s="140"/>
      <c r="F36" s="140"/>
      <c r="G36" s="140"/>
      <c r="H36" s="140"/>
      <c r="I36" s="137"/>
      <c r="J36" s="138"/>
      <c r="K36" s="8" t="s">
        <v>160</v>
      </c>
      <c r="L36" s="58">
        <f t="shared" si="0"/>
        <v>199581.62540093748</v>
      </c>
      <c r="M36" s="58">
        <f>M32+M33+M34+M35</f>
        <v>35867.5</v>
      </c>
      <c r="N36" s="58">
        <f>N32+N33+N34+N35</f>
        <v>37983.6075</v>
      </c>
      <c r="O36" s="58">
        <f>O32+O33+O34+O35</f>
        <v>39882.437875</v>
      </c>
      <c r="P36" s="58">
        <f>P32+P33+P34+P35</f>
        <v>41877.20976875</v>
      </c>
      <c r="Q36" s="58">
        <f>Q32+Q33+Q34+Q35</f>
        <v>43970.8702571875</v>
      </c>
    </row>
    <row r="37" spans="1:17" ht="12.75">
      <c r="A37" s="255"/>
      <c r="B37" s="255"/>
      <c r="C37" s="255"/>
      <c r="D37" s="255"/>
      <c r="E37" s="255"/>
      <c r="F37" s="255"/>
      <c r="G37" s="255"/>
      <c r="H37" s="255"/>
      <c r="I37" s="46" t="s">
        <v>60</v>
      </c>
      <c r="J37" s="36"/>
      <c r="K37" s="36"/>
      <c r="L37" s="58"/>
      <c r="M37" s="64"/>
      <c r="N37" s="64"/>
      <c r="O37" s="64"/>
      <c r="P37" s="64"/>
      <c r="Q37" s="64"/>
    </row>
    <row r="38" spans="1:17" ht="12.75">
      <c r="A38" s="255"/>
      <c r="B38" s="255"/>
      <c r="C38" s="255"/>
      <c r="D38" s="255"/>
      <c r="E38" s="255"/>
      <c r="F38" s="255"/>
      <c r="G38" s="255"/>
      <c r="H38" s="255"/>
      <c r="I38" s="46" t="s">
        <v>61</v>
      </c>
      <c r="J38" s="36"/>
      <c r="K38" s="36"/>
      <c r="L38" s="58">
        <f t="shared" si="0"/>
        <v>24876.8631119125</v>
      </c>
      <c r="M38" s="58">
        <f aca="true" t="shared" si="4" ref="M38:Q41">M13+M18+M28</f>
        <v>4470.7</v>
      </c>
      <c r="N38" s="58">
        <f t="shared" si="4"/>
        <v>4734.471299999999</v>
      </c>
      <c r="O38" s="58">
        <f t="shared" si="4"/>
        <v>4971.1948649999995</v>
      </c>
      <c r="P38" s="58">
        <f t="shared" si="4"/>
        <v>5219.754608249999</v>
      </c>
      <c r="Q38" s="58">
        <f t="shared" si="4"/>
        <v>5480.7423386625</v>
      </c>
    </row>
    <row r="39" spans="1:17" ht="12.75">
      <c r="A39" s="255"/>
      <c r="B39" s="255"/>
      <c r="C39" s="255"/>
      <c r="D39" s="255"/>
      <c r="E39" s="255"/>
      <c r="F39" s="255"/>
      <c r="G39" s="255"/>
      <c r="H39" s="255"/>
      <c r="I39" s="46" t="s">
        <v>62</v>
      </c>
      <c r="J39" s="36"/>
      <c r="K39" s="36"/>
      <c r="L39" s="58">
        <f t="shared" si="0"/>
        <v>174704.762289025</v>
      </c>
      <c r="M39" s="58">
        <f t="shared" si="4"/>
        <v>31396.8</v>
      </c>
      <c r="N39" s="58">
        <f t="shared" si="4"/>
        <v>33249.1362</v>
      </c>
      <c r="O39" s="58">
        <f t="shared" si="4"/>
        <v>34911.24301</v>
      </c>
      <c r="P39" s="58">
        <f t="shared" si="4"/>
        <v>36657.4551605</v>
      </c>
      <c r="Q39" s="58">
        <f t="shared" si="4"/>
        <v>38490.127918525</v>
      </c>
    </row>
    <row r="40" spans="1:17" ht="15" customHeight="1">
      <c r="A40" s="255"/>
      <c r="B40" s="255"/>
      <c r="C40" s="255"/>
      <c r="D40" s="255"/>
      <c r="E40" s="255"/>
      <c r="F40" s="255"/>
      <c r="G40" s="255"/>
      <c r="H40" s="255"/>
      <c r="I40" s="46" t="s">
        <v>63</v>
      </c>
      <c r="J40" s="36"/>
      <c r="K40" s="36"/>
      <c r="L40" s="58">
        <f t="shared" si="0"/>
        <v>0</v>
      </c>
      <c r="M40" s="58">
        <f t="shared" si="4"/>
        <v>0</v>
      </c>
      <c r="N40" s="58">
        <f t="shared" si="4"/>
        <v>0</v>
      </c>
      <c r="O40" s="58">
        <f t="shared" si="4"/>
        <v>0</v>
      </c>
      <c r="P40" s="58">
        <f t="shared" si="4"/>
        <v>0</v>
      </c>
      <c r="Q40" s="58">
        <f t="shared" si="4"/>
        <v>0</v>
      </c>
    </row>
    <row r="41" spans="1:17" ht="12.75">
      <c r="A41" s="255"/>
      <c r="B41" s="255"/>
      <c r="C41" s="255"/>
      <c r="D41" s="255"/>
      <c r="E41" s="255"/>
      <c r="F41" s="255"/>
      <c r="G41" s="255"/>
      <c r="H41" s="255"/>
      <c r="I41" s="46" t="s">
        <v>64</v>
      </c>
      <c r="J41" s="36"/>
      <c r="K41" s="36"/>
      <c r="L41" s="58">
        <f t="shared" si="0"/>
        <v>0</v>
      </c>
      <c r="M41" s="58">
        <f t="shared" si="4"/>
        <v>0</v>
      </c>
      <c r="N41" s="58">
        <f t="shared" si="4"/>
        <v>0</v>
      </c>
      <c r="O41" s="58">
        <f t="shared" si="4"/>
        <v>0</v>
      </c>
      <c r="P41" s="58">
        <f t="shared" si="4"/>
        <v>0</v>
      </c>
      <c r="Q41" s="58">
        <f t="shared" si="4"/>
        <v>0</v>
      </c>
    </row>
  </sheetData>
  <mergeCells count="27"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K1:K5"/>
    <mergeCell ref="L1:L5"/>
    <mergeCell ref="M1:Q1"/>
    <mergeCell ref="M2:M5"/>
    <mergeCell ref="N2:N5"/>
    <mergeCell ref="O2:O5"/>
    <mergeCell ref="P2:P5"/>
    <mergeCell ref="Q2:Q5"/>
    <mergeCell ref="J1:J5"/>
    <mergeCell ref="A37:H41"/>
    <mergeCell ref="B8:B13"/>
    <mergeCell ref="J22:J31"/>
    <mergeCell ref="A6:A31"/>
    <mergeCell ref="I22:I24"/>
    <mergeCell ref="A32:J35"/>
    <mergeCell ref="I6:I9"/>
    <mergeCell ref="A1:A5"/>
    <mergeCell ref="J6:J8"/>
  </mergeCells>
  <printOptions/>
  <pageMargins left="0.6692913385826772" right="0.2362204724409449" top="1.3779527559055118" bottom="0.3937007874015748" header="0.7874015748031497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15.375" style="0" customWidth="1"/>
    <col min="2" max="2" width="11.25390625" style="0" customWidth="1"/>
    <col min="3" max="3" width="6.00390625" style="0" customWidth="1"/>
    <col min="4" max="4" width="5.625" style="0" customWidth="1"/>
    <col min="5" max="6" width="4.875" style="0" customWidth="1"/>
    <col min="7" max="7" width="4.25390625" style="0" customWidth="1"/>
    <col min="8" max="8" width="5.125" style="0" customWidth="1"/>
    <col min="9" max="9" width="23.00390625" style="0" customWidth="1"/>
    <col min="10" max="10" width="16.75390625" style="0" customWidth="1"/>
    <col min="11" max="11" width="11.375" style="0" customWidth="1"/>
    <col min="14" max="14" width="7.75390625" style="0" customWidth="1"/>
    <col min="15" max="15" width="8.375" style="0" customWidth="1"/>
    <col min="16" max="16" width="8.00390625" style="0" customWidth="1"/>
    <col min="17" max="17" width="6.87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8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3.25" customHeight="1">
      <c r="A6" s="194" t="s">
        <v>38</v>
      </c>
      <c r="B6" s="193" t="s">
        <v>25</v>
      </c>
      <c r="C6" s="257">
        <f>SUM(D6:H8)</f>
        <v>35</v>
      </c>
      <c r="D6" s="257">
        <v>7</v>
      </c>
      <c r="E6" s="257">
        <v>7</v>
      </c>
      <c r="F6" s="257">
        <v>7</v>
      </c>
      <c r="G6" s="257">
        <v>7</v>
      </c>
      <c r="H6" s="257">
        <v>7</v>
      </c>
      <c r="I6" s="251" t="s">
        <v>158</v>
      </c>
      <c r="J6" s="230" t="s">
        <v>139</v>
      </c>
      <c r="K6" s="8" t="s">
        <v>9</v>
      </c>
      <c r="L6" s="72">
        <f>M6+N6+O6+P6+Q6</f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</row>
    <row r="7" spans="1:17" ht="22.5">
      <c r="A7" s="194"/>
      <c r="B7" s="193"/>
      <c r="C7" s="257"/>
      <c r="D7" s="257"/>
      <c r="E7" s="257"/>
      <c r="F7" s="257"/>
      <c r="G7" s="257"/>
      <c r="H7" s="257"/>
      <c r="I7" s="251"/>
      <c r="J7" s="231"/>
      <c r="K7" s="8" t="s">
        <v>10</v>
      </c>
      <c r="L7" s="72">
        <f aca="true" t="shared" si="0" ref="L7:L32">M7+N7+O7+P7+Q7</f>
        <v>17745.300000000003</v>
      </c>
      <c r="M7" s="17">
        <v>2157.7</v>
      </c>
      <c r="N7" s="17">
        <v>3000</v>
      </c>
      <c r="O7" s="17">
        <v>3150</v>
      </c>
      <c r="P7" s="17">
        <v>3308</v>
      </c>
      <c r="Q7" s="17">
        <v>6129.6</v>
      </c>
    </row>
    <row r="8" spans="1:17" ht="33.75">
      <c r="A8" s="194"/>
      <c r="B8" s="193"/>
      <c r="C8" s="257"/>
      <c r="D8" s="257"/>
      <c r="E8" s="257"/>
      <c r="F8" s="257"/>
      <c r="G8" s="257"/>
      <c r="H8" s="257"/>
      <c r="I8" s="251"/>
      <c r="J8" s="3" t="s">
        <v>70</v>
      </c>
      <c r="K8" s="8" t="s">
        <v>11</v>
      </c>
      <c r="L8" s="72">
        <f t="shared" si="0"/>
        <v>12241.800000000001</v>
      </c>
      <c r="M8" s="17">
        <v>2200</v>
      </c>
      <c r="N8" s="17">
        <v>2329.8</v>
      </c>
      <c r="O8" s="17">
        <v>2446.3</v>
      </c>
      <c r="P8" s="17">
        <v>2568.6</v>
      </c>
      <c r="Q8" s="17">
        <v>2697.1</v>
      </c>
    </row>
    <row r="9" spans="1:17" ht="12.75">
      <c r="A9" s="194"/>
      <c r="B9" s="13"/>
      <c r="C9" s="13"/>
      <c r="D9" s="13"/>
      <c r="E9" s="13"/>
      <c r="F9" s="13"/>
      <c r="G9" s="13"/>
      <c r="H9" s="13"/>
      <c r="I9" s="251"/>
      <c r="J9" s="8"/>
      <c r="K9" s="8" t="s">
        <v>12</v>
      </c>
      <c r="L9" s="72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2.75">
      <c r="A10" s="194"/>
      <c r="B10" s="13"/>
      <c r="C10" s="13"/>
      <c r="D10" s="13"/>
      <c r="E10" s="13"/>
      <c r="F10" s="13"/>
      <c r="G10" s="13"/>
      <c r="H10" s="13"/>
      <c r="I10" s="251"/>
      <c r="J10" s="8"/>
      <c r="K10" s="8" t="s">
        <v>160</v>
      </c>
      <c r="L10" s="72">
        <f t="shared" si="0"/>
        <v>29987.100000000002</v>
      </c>
      <c r="M10" s="72">
        <f>M6+M7+M8+M9</f>
        <v>4357.7</v>
      </c>
      <c r="N10" s="72">
        <f>N6+N7+N8+N9</f>
        <v>5329.8</v>
      </c>
      <c r="O10" s="72">
        <f>O6+O7+O8+O9</f>
        <v>5596.3</v>
      </c>
      <c r="P10" s="72">
        <f>P6+P7+P8+P9</f>
        <v>5876.6</v>
      </c>
      <c r="Q10" s="72">
        <f>Q6+Q7+Q8+Q9</f>
        <v>8826.7</v>
      </c>
    </row>
    <row r="11" spans="1:17" ht="18.75" customHeight="1">
      <c r="A11" s="194"/>
      <c r="B11" s="13"/>
      <c r="C11" s="13"/>
      <c r="D11" s="13"/>
      <c r="E11" s="13"/>
      <c r="F11" s="13"/>
      <c r="G11" s="13"/>
      <c r="H11" s="13"/>
      <c r="I11" s="251"/>
      <c r="J11" s="8"/>
      <c r="K11" s="8"/>
      <c r="L11" s="72"/>
      <c r="M11" s="72"/>
      <c r="N11" s="17"/>
      <c r="O11" s="17"/>
      <c r="P11" s="17"/>
      <c r="Q11" s="17"/>
    </row>
    <row r="12" spans="1:17" ht="22.5" customHeight="1">
      <c r="A12" s="194"/>
      <c r="B12" s="193" t="s">
        <v>51</v>
      </c>
      <c r="C12" s="13"/>
      <c r="D12" s="13">
        <v>232</v>
      </c>
      <c r="E12" s="13">
        <v>232</v>
      </c>
      <c r="F12" s="13">
        <v>232</v>
      </c>
      <c r="G12" s="13">
        <v>232</v>
      </c>
      <c r="H12" s="13">
        <v>232</v>
      </c>
      <c r="I12" s="230" t="s">
        <v>94</v>
      </c>
      <c r="J12" s="230" t="s">
        <v>69</v>
      </c>
      <c r="K12" s="8" t="s">
        <v>9</v>
      </c>
      <c r="L12" s="72">
        <f t="shared" si="0"/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</row>
    <row r="13" spans="1:17" ht="22.5">
      <c r="A13" s="194"/>
      <c r="B13" s="193"/>
      <c r="C13" s="13"/>
      <c r="D13" s="13"/>
      <c r="E13" s="13"/>
      <c r="F13" s="13"/>
      <c r="G13" s="13"/>
      <c r="H13" s="13"/>
      <c r="I13" s="231"/>
      <c r="J13" s="231"/>
      <c r="K13" s="8" t="s">
        <v>10</v>
      </c>
      <c r="L13" s="72">
        <f t="shared" si="0"/>
        <v>7325</v>
      </c>
      <c r="M13" s="17">
        <v>1300</v>
      </c>
      <c r="N13" s="17">
        <v>1398</v>
      </c>
      <c r="O13" s="17">
        <v>1468</v>
      </c>
      <c r="P13" s="17">
        <v>1541</v>
      </c>
      <c r="Q13" s="17">
        <v>1618</v>
      </c>
    </row>
    <row r="14" spans="1:17" ht="33" customHeight="1">
      <c r="A14" s="194"/>
      <c r="B14" s="8"/>
      <c r="C14" s="13"/>
      <c r="D14" s="13"/>
      <c r="E14" s="13"/>
      <c r="F14" s="13"/>
      <c r="G14" s="13"/>
      <c r="H14" s="13"/>
      <c r="I14" s="231"/>
      <c r="J14" s="3" t="s">
        <v>70</v>
      </c>
      <c r="K14" s="8" t="s">
        <v>11</v>
      </c>
      <c r="L14" s="72">
        <f t="shared" si="0"/>
        <v>5007.900000000001</v>
      </c>
      <c r="M14" s="17">
        <v>900</v>
      </c>
      <c r="N14" s="72">
        <v>953.1</v>
      </c>
      <c r="O14" s="72">
        <v>1000.7</v>
      </c>
      <c r="P14" s="72">
        <v>1050.8</v>
      </c>
      <c r="Q14" s="72">
        <v>1103.3</v>
      </c>
    </row>
    <row r="15" spans="1:17" ht="10.5" customHeight="1">
      <c r="A15" s="194"/>
      <c r="B15" s="8"/>
      <c r="C15" s="68"/>
      <c r="D15" s="68"/>
      <c r="E15" s="68"/>
      <c r="F15" s="68"/>
      <c r="G15" s="68"/>
      <c r="H15" s="68"/>
      <c r="I15" s="231"/>
      <c r="J15" s="41" t="s">
        <v>136</v>
      </c>
      <c r="K15" s="29" t="s">
        <v>12</v>
      </c>
      <c r="L15" s="72">
        <f t="shared" si="0"/>
        <v>2225.9</v>
      </c>
      <c r="M15" s="93">
        <v>400</v>
      </c>
      <c r="N15" s="94">
        <v>423.6</v>
      </c>
      <c r="O15" s="94">
        <v>444.8</v>
      </c>
      <c r="P15" s="94">
        <v>467.1</v>
      </c>
      <c r="Q15" s="94">
        <v>490.4</v>
      </c>
    </row>
    <row r="16" spans="1:17" ht="11.25" customHeight="1">
      <c r="A16" s="194"/>
      <c r="B16" s="8"/>
      <c r="C16" s="68"/>
      <c r="D16" s="68"/>
      <c r="E16" s="68"/>
      <c r="F16" s="68"/>
      <c r="G16" s="68"/>
      <c r="H16" s="68"/>
      <c r="I16" s="40"/>
      <c r="J16" s="40"/>
      <c r="K16" s="29" t="s">
        <v>160</v>
      </c>
      <c r="L16" s="72">
        <f t="shared" si="0"/>
        <v>14558.800000000001</v>
      </c>
      <c r="M16" s="93">
        <f>M12+M13+M14+M15</f>
        <v>2600</v>
      </c>
      <c r="N16" s="93">
        <f>N12+N13+N14+N15</f>
        <v>2774.7</v>
      </c>
      <c r="O16" s="93">
        <f>O12+O13+O14+O15</f>
        <v>2913.5</v>
      </c>
      <c r="P16" s="93">
        <f>P12+P13+P14+P15</f>
        <v>3058.9</v>
      </c>
      <c r="Q16" s="93">
        <f>Q12+Q13+Q14+Q15</f>
        <v>3211.7000000000003</v>
      </c>
    </row>
    <row r="17" spans="1:17" ht="22.5" customHeight="1">
      <c r="A17" s="194"/>
      <c r="B17" s="100" t="s">
        <v>105</v>
      </c>
      <c r="C17" s="102"/>
      <c r="D17" s="102">
        <v>15</v>
      </c>
      <c r="E17" s="102">
        <v>16</v>
      </c>
      <c r="F17" s="102">
        <v>17</v>
      </c>
      <c r="G17" s="102">
        <v>18</v>
      </c>
      <c r="H17" s="102">
        <v>19</v>
      </c>
      <c r="I17" s="193" t="s">
        <v>95</v>
      </c>
      <c r="J17" s="230" t="s">
        <v>69</v>
      </c>
      <c r="K17" s="8" t="s">
        <v>9</v>
      </c>
      <c r="L17" s="72">
        <f t="shared" si="0"/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</row>
    <row r="18" spans="1:17" ht="21.75" customHeight="1">
      <c r="A18" s="194"/>
      <c r="B18" s="3"/>
      <c r="C18" s="13"/>
      <c r="D18" s="13"/>
      <c r="E18" s="13"/>
      <c r="F18" s="13"/>
      <c r="G18" s="13"/>
      <c r="H18" s="13"/>
      <c r="I18" s="193"/>
      <c r="J18" s="231"/>
      <c r="K18" s="8" t="s">
        <v>10</v>
      </c>
      <c r="L18" s="72">
        <f t="shared" si="0"/>
        <v>176</v>
      </c>
      <c r="M18" s="72">
        <v>31.6</v>
      </c>
      <c r="N18" s="72">
        <v>33.5</v>
      </c>
      <c r="O18" s="72">
        <v>35.2</v>
      </c>
      <c r="P18" s="72">
        <v>36.9</v>
      </c>
      <c r="Q18" s="72">
        <v>38.8</v>
      </c>
    </row>
    <row r="19" spans="1:17" ht="23.25" customHeight="1">
      <c r="A19" s="194"/>
      <c r="B19" s="8"/>
      <c r="C19" s="13"/>
      <c r="D19" s="13"/>
      <c r="E19" s="13"/>
      <c r="F19" s="13"/>
      <c r="G19" s="13"/>
      <c r="H19" s="13"/>
      <c r="I19" s="193"/>
      <c r="J19" s="231"/>
      <c r="K19" s="8" t="s">
        <v>11</v>
      </c>
      <c r="L19" s="72">
        <f t="shared" si="0"/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ht="12.75">
      <c r="A20" s="194"/>
      <c r="B20" s="8"/>
      <c r="C20" s="13"/>
      <c r="D20" s="13"/>
      <c r="E20" s="13"/>
      <c r="F20" s="13"/>
      <c r="G20" s="13"/>
      <c r="H20" s="13"/>
      <c r="I20" s="193"/>
      <c r="J20" s="231"/>
      <c r="K20" s="29" t="s">
        <v>12</v>
      </c>
      <c r="L20" s="72">
        <f t="shared" si="0"/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</row>
    <row r="21" spans="1:17" ht="12.75">
      <c r="A21" s="194"/>
      <c r="B21" s="8"/>
      <c r="C21" s="13"/>
      <c r="D21" s="13"/>
      <c r="E21" s="13"/>
      <c r="F21" s="13"/>
      <c r="G21" s="13"/>
      <c r="H21" s="13"/>
      <c r="I21" s="193"/>
      <c r="J21" s="232"/>
      <c r="K21" s="8" t="s">
        <v>160</v>
      </c>
      <c r="L21" s="72">
        <f t="shared" si="0"/>
        <v>176</v>
      </c>
      <c r="M21" s="72">
        <f>M17+M18+M19+M20</f>
        <v>31.6</v>
      </c>
      <c r="N21" s="72">
        <f>N17+N18+N19+N20</f>
        <v>33.5</v>
      </c>
      <c r="O21" s="72">
        <f>O17+O18+O19+O20</f>
        <v>35.2</v>
      </c>
      <c r="P21" s="72">
        <f>P17+P18+P19+P20</f>
        <v>36.9</v>
      </c>
      <c r="Q21" s="72">
        <f>Q17+Q18+Q19+Q20</f>
        <v>38.8</v>
      </c>
    </row>
    <row r="22" spans="1:17" ht="22.5">
      <c r="A22" s="216" t="s">
        <v>73</v>
      </c>
      <c r="B22" s="217"/>
      <c r="C22" s="217"/>
      <c r="D22" s="217"/>
      <c r="E22" s="217"/>
      <c r="F22" s="217"/>
      <c r="G22" s="217"/>
      <c r="H22" s="217"/>
      <c r="I22" s="217"/>
      <c r="J22" s="218"/>
      <c r="K22" s="8" t="s">
        <v>9</v>
      </c>
      <c r="L22" s="72">
        <f t="shared" si="0"/>
        <v>0</v>
      </c>
      <c r="M22" s="72">
        <f aca="true" t="shared" si="1" ref="M22:Q25">M6+M12+M17</f>
        <v>0</v>
      </c>
      <c r="N22" s="72">
        <f t="shared" si="1"/>
        <v>0</v>
      </c>
      <c r="O22" s="72">
        <f t="shared" si="1"/>
        <v>0</v>
      </c>
      <c r="P22" s="72">
        <f t="shared" si="1"/>
        <v>0</v>
      </c>
      <c r="Q22" s="72">
        <f t="shared" si="1"/>
        <v>0</v>
      </c>
    </row>
    <row r="23" spans="1:17" ht="22.5">
      <c r="A23" s="219"/>
      <c r="B23" s="220"/>
      <c r="C23" s="220"/>
      <c r="D23" s="220"/>
      <c r="E23" s="220"/>
      <c r="F23" s="220"/>
      <c r="G23" s="220"/>
      <c r="H23" s="220"/>
      <c r="I23" s="220"/>
      <c r="J23" s="221"/>
      <c r="K23" s="8" t="s">
        <v>10</v>
      </c>
      <c r="L23" s="72">
        <f t="shared" si="0"/>
        <v>25246.300000000003</v>
      </c>
      <c r="M23" s="72">
        <f t="shared" si="1"/>
        <v>3489.2999999999997</v>
      </c>
      <c r="N23" s="72">
        <f t="shared" si="1"/>
        <v>4431.5</v>
      </c>
      <c r="O23" s="72">
        <f t="shared" si="1"/>
        <v>4653.2</v>
      </c>
      <c r="P23" s="72">
        <f t="shared" si="1"/>
        <v>4885.9</v>
      </c>
      <c r="Q23" s="72">
        <f t="shared" si="1"/>
        <v>7786.400000000001</v>
      </c>
    </row>
    <row r="24" spans="1:17" ht="21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1"/>
      <c r="K24" s="8" t="s">
        <v>11</v>
      </c>
      <c r="L24" s="72">
        <f t="shared" si="0"/>
        <v>17249.699999999997</v>
      </c>
      <c r="M24" s="72">
        <f t="shared" si="1"/>
        <v>3100</v>
      </c>
      <c r="N24" s="72">
        <f t="shared" si="1"/>
        <v>3282.9</v>
      </c>
      <c r="O24" s="72">
        <f t="shared" si="1"/>
        <v>3447</v>
      </c>
      <c r="P24" s="72">
        <f t="shared" si="1"/>
        <v>3619.3999999999996</v>
      </c>
      <c r="Q24" s="72">
        <f t="shared" si="1"/>
        <v>3800.3999999999996</v>
      </c>
    </row>
    <row r="25" spans="1:17" ht="12.75">
      <c r="A25" s="222"/>
      <c r="B25" s="223"/>
      <c r="C25" s="223"/>
      <c r="D25" s="223"/>
      <c r="E25" s="223"/>
      <c r="F25" s="223"/>
      <c r="G25" s="223"/>
      <c r="H25" s="223"/>
      <c r="I25" s="223"/>
      <c r="J25" s="224"/>
      <c r="K25" s="8" t="s">
        <v>12</v>
      </c>
      <c r="L25" s="72">
        <f t="shared" si="0"/>
        <v>2225.9</v>
      </c>
      <c r="M25" s="72">
        <f t="shared" si="1"/>
        <v>400</v>
      </c>
      <c r="N25" s="72">
        <f t="shared" si="1"/>
        <v>423.6</v>
      </c>
      <c r="O25" s="72">
        <f t="shared" si="1"/>
        <v>444.8</v>
      </c>
      <c r="P25" s="72">
        <f t="shared" si="1"/>
        <v>467.1</v>
      </c>
      <c r="Q25" s="72">
        <f t="shared" si="1"/>
        <v>490.4</v>
      </c>
    </row>
    <row r="26" spans="1:17" ht="12.75">
      <c r="A26" s="139"/>
      <c r="B26" s="140"/>
      <c r="C26" s="140"/>
      <c r="D26" s="140"/>
      <c r="E26" s="140"/>
      <c r="F26" s="140"/>
      <c r="G26" s="140"/>
      <c r="H26" s="140"/>
      <c r="I26" s="137"/>
      <c r="J26" s="138"/>
      <c r="K26" s="8" t="s">
        <v>160</v>
      </c>
      <c r="L26" s="72">
        <f t="shared" si="0"/>
        <v>44721.899999999994</v>
      </c>
      <c r="M26" s="72">
        <f>M22+M23+M24+M25</f>
        <v>6989.299999999999</v>
      </c>
      <c r="N26" s="72">
        <f>N22+N23+N24+N25</f>
        <v>8138</v>
      </c>
      <c r="O26" s="72">
        <f>O22+O23+O24+O25</f>
        <v>8545</v>
      </c>
      <c r="P26" s="72">
        <f>P22+P23+P24+P25</f>
        <v>8972.4</v>
      </c>
      <c r="Q26" s="72">
        <f>Q22+Q23+Q24+Q25</f>
        <v>12077.199999999999</v>
      </c>
    </row>
    <row r="27" spans="1:17" ht="12.75">
      <c r="A27" s="207"/>
      <c r="B27" s="208"/>
      <c r="C27" s="208"/>
      <c r="D27" s="208"/>
      <c r="E27" s="208"/>
      <c r="F27" s="208"/>
      <c r="G27" s="208"/>
      <c r="H27" s="209"/>
      <c r="I27" s="46" t="s">
        <v>60</v>
      </c>
      <c r="J27" s="36"/>
      <c r="K27" s="36"/>
      <c r="L27" s="72"/>
      <c r="M27" s="83"/>
      <c r="N27" s="83"/>
      <c r="O27" s="83"/>
      <c r="P27" s="83"/>
      <c r="Q27" s="83"/>
    </row>
    <row r="28" spans="1:17" ht="12.75">
      <c r="A28" s="210"/>
      <c r="B28" s="211"/>
      <c r="C28" s="211"/>
      <c r="D28" s="211"/>
      <c r="E28" s="211"/>
      <c r="F28" s="211"/>
      <c r="G28" s="211"/>
      <c r="H28" s="212"/>
      <c r="I28" s="46" t="s">
        <v>61</v>
      </c>
      <c r="J28" s="36"/>
      <c r="K28" s="36"/>
      <c r="L28" s="72">
        <f t="shared" si="0"/>
        <v>14558.800000000001</v>
      </c>
      <c r="M28" s="83">
        <f>M13+M14+M15</f>
        <v>2600</v>
      </c>
      <c r="N28" s="83">
        <f>N13+N14+N15</f>
        <v>2774.7</v>
      </c>
      <c r="O28" s="83">
        <f>O13+O14+O15</f>
        <v>2913.5</v>
      </c>
      <c r="P28" s="83">
        <f>P13+P14+P15</f>
        <v>3058.9</v>
      </c>
      <c r="Q28" s="83">
        <f>Q13+Q14+Q15</f>
        <v>3211.7000000000003</v>
      </c>
    </row>
    <row r="29" spans="1:17" ht="12.75">
      <c r="A29" s="210"/>
      <c r="B29" s="211"/>
      <c r="C29" s="211"/>
      <c r="D29" s="211"/>
      <c r="E29" s="211"/>
      <c r="F29" s="211"/>
      <c r="G29" s="211"/>
      <c r="H29" s="212"/>
      <c r="I29" s="46" t="s">
        <v>62</v>
      </c>
      <c r="J29" s="36"/>
      <c r="K29" s="36"/>
      <c r="L29" s="72">
        <f t="shared" si="0"/>
        <v>176</v>
      </c>
      <c r="M29" s="83">
        <f>M18</f>
        <v>31.6</v>
      </c>
      <c r="N29" s="83">
        <f>N18</f>
        <v>33.5</v>
      </c>
      <c r="O29" s="83">
        <f>O18</f>
        <v>35.2</v>
      </c>
      <c r="P29" s="83">
        <f>P18</f>
        <v>36.9</v>
      </c>
      <c r="Q29" s="83">
        <f>Q18</f>
        <v>38.8</v>
      </c>
    </row>
    <row r="30" spans="1:17" ht="22.5">
      <c r="A30" s="210"/>
      <c r="B30" s="211"/>
      <c r="C30" s="211"/>
      <c r="D30" s="211"/>
      <c r="E30" s="211"/>
      <c r="F30" s="211"/>
      <c r="G30" s="211"/>
      <c r="H30" s="212"/>
      <c r="I30" s="46" t="s">
        <v>63</v>
      </c>
      <c r="J30" s="36"/>
      <c r="K30" s="36"/>
      <c r="L30" s="72">
        <f t="shared" si="0"/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</row>
    <row r="31" spans="1:17" ht="12.75" customHeight="1">
      <c r="A31" s="210"/>
      <c r="B31" s="211"/>
      <c r="C31" s="211"/>
      <c r="D31" s="211"/>
      <c r="E31" s="211"/>
      <c r="F31" s="211"/>
      <c r="G31" s="211"/>
      <c r="H31" s="212"/>
      <c r="I31" s="46" t="s">
        <v>64</v>
      </c>
      <c r="J31" s="36"/>
      <c r="K31" s="36"/>
      <c r="L31" s="72">
        <f t="shared" si="0"/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</row>
    <row r="32" spans="1:17" ht="10.5" customHeight="1">
      <c r="A32" s="213"/>
      <c r="B32" s="214"/>
      <c r="C32" s="214"/>
      <c r="D32" s="214"/>
      <c r="E32" s="214"/>
      <c r="F32" s="214"/>
      <c r="G32" s="214"/>
      <c r="H32" s="215"/>
      <c r="I32" s="92" t="s">
        <v>128</v>
      </c>
      <c r="J32" s="36"/>
      <c r="K32" s="36"/>
      <c r="L32" s="72">
        <f t="shared" si="0"/>
        <v>29987.100000000002</v>
      </c>
      <c r="M32" s="83">
        <f>M7+M8</f>
        <v>4357.7</v>
      </c>
      <c r="N32" s="83">
        <f>N7+N8</f>
        <v>5329.8</v>
      </c>
      <c r="O32" s="83">
        <f>O7+O8</f>
        <v>5596.3</v>
      </c>
      <c r="P32" s="83">
        <f>P7+P8</f>
        <v>5876.6</v>
      </c>
      <c r="Q32" s="83">
        <f>Q7+Q8</f>
        <v>8826.7</v>
      </c>
    </row>
  </sheetData>
  <mergeCells count="36">
    <mergeCell ref="E2:E5"/>
    <mergeCell ref="K1:K5"/>
    <mergeCell ref="L1:L5"/>
    <mergeCell ref="A1:A5"/>
    <mergeCell ref="J1:J5"/>
    <mergeCell ref="I1:I5"/>
    <mergeCell ref="C2:C5"/>
    <mergeCell ref="B1:B5"/>
    <mergeCell ref="C1:H1"/>
    <mergeCell ref="H2:H5"/>
    <mergeCell ref="M1:Q1"/>
    <mergeCell ref="M2:M5"/>
    <mergeCell ref="N2:N5"/>
    <mergeCell ref="O2:O5"/>
    <mergeCell ref="P2:P5"/>
    <mergeCell ref="Q2:Q5"/>
    <mergeCell ref="F2:F5"/>
    <mergeCell ref="G2:G5"/>
    <mergeCell ref="D2:D5"/>
    <mergeCell ref="A27:H32"/>
    <mergeCell ref="A6:A21"/>
    <mergeCell ref="A22:J25"/>
    <mergeCell ref="B12:B13"/>
    <mergeCell ref="J6:J7"/>
    <mergeCell ref="J12:J13"/>
    <mergeCell ref="I6:I11"/>
    <mergeCell ref="J17:J21"/>
    <mergeCell ref="B6:B8"/>
    <mergeCell ref="C6:C8"/>
    <mergeCell ref="D6:D8"/>
    <mergeCell ref="I17:I21"/>
    <mergeCell ref="H6:H8"/>
    <mergeCell ref="E6:E8"/>
    <mergeCell ref="F6:F8"/>
    <mergeCell ref="G6:G8"/>
    <mergeCell ref="I12:I15"/>
  </mergeCells>
  <printOptions/>
  <pageMargins left="0.3937007874015748" right="0.15748031496062992" top="1.3779527559055118" bottom="0.1968503937007874" header="0.9448818897637796" footer="0.1968503937007874"/>
  <pageSetup horizontalDpi="600" verticalDpi="600" orientation="landscape" paperSize="9" scale="90" r:id="rId1"/>
  <rowBreaks count="1" manualBreakCount="1">
    <brk id="3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P13" sqref="P13"/>
    </sheetView>
  </sheetViews>
  <sheetFormatPr defaultColWidth="9.00390625" defaultRowHeight="12.75"/>
  <cols>
    <col min="1" max="1" width="15.00390625" style="0" customWidth="1"/>
    <col min="2" max="2" width="15.125" style="0" customWidth="1"/>
    <col min="3" max="3" width="5.375" style="0" customWidth="1"/>
    <col min="4" max="4" width="5.125" style="0" customWidth="1"/>
    <col min="5" max="5" width="4.875" style="0" customWidth="1"/>
    <col min="6" max="6" width="5.125" style="0" customWidth="1"/>
    <col min="7" max="7" width="5.00390625" style="0" customWidth="1"/>
    <col min="8" max="8" width="5.125" style="0" customWidth="1"/>
    <col min="9" max="9" width="20.25390625" style="0" customWidth="1"/>
    <col min="10" max="10" width="18.125" style="0" customWidth="1"/>
    <col min="11" max="11" width="10.25390625" style="0" customWidth="1"/>
    <col min="13" max="13" width="8.375" style="0" customWidth="1"/>
    <col min="14" max="14" width="7.625" style="0" customWidth="1"/>
    <col min="15" max="15" width="7.25390625" style="0" customWidth="1"/>
    <col min="16" max="16" width="8.00390625" style="0" customWidth="1"/>
    <col min="17" max="17" width="7.25390625" style="0" customWidth="1"/>
  </cols>
  <sheetData>
    <row r="1" spans="1:17" ht="12.75" customHeight="1">
      <c r="A1" s="205" t="s">
        <v>1</v>
      </c>
      <c r="B1" s="205" t="s">
        <v>2</v>
      </c>
      <c r="C1" s="205" t="s">
        <v>3</v>
      </c>
      <c r="D1" s="205"/>
      <c r="E1" s="205"/>
      <c r="F1" s="205"/>
      <c r="G1" s="205"/>
      <c r="H1" s="205"/>
      <c r="I1" s="205" t="s">
        <v>4</v>
      </c>
      <c r="J1" s="205" t="s">
        <v>132</v>
      </c>
      <c r="K1" s="205" t="s">
        <v>5</v>
      </c>
      <c r="L1" s="202" t="s">
        <v>7</v>
      </c>
      <c r="M1" s="204"/>
      <c r="N1" s="204"/>
      <c r="O1" s="204"/>
      <c r="P1" s="204"/>
      <c r="Q1" s="204"/>
    </row>
    <row r="2" spans="1:17" ht="12.75">
      <c r="A2" s="205"/>
      <c r="B2" s="205"/>
      <c r="C2" s="205" t="s">
        <v>6</v>
      </c>
      <c r="D2" s="205">
        <v>2012</v>
      </c>
      <c r="E2" s="205">
        <v>2013</v>
      </c>
      <c r="F2" s="205">
        <v>2014</v>
      </c>
      <c r="G2" s="205">
        <v>2015</v>
      </c>
      <c r="H2" s="205">
        <v>2016</v>
      </c>
      <c r="I2" s="205"/>
      <c r="J2" s="205"/>
      <c r="K2" s="205"/>
      <c r="L2" s="202"/>
      <c r="M2" s="187">
        <v>2012</v>
      </c>
      <c r="N2" s="187">
        <v>2013</v>
      </c>
      <c r="O2" s="187">
        <v>2014</v>
      </c>
      <c r="P2" s="199">
        <v>2015</v>
      </c>
      <c r="Q2" s="199">
        <v>2016</v>
      </c>
    </row>
    <row r="3" spans="1:17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2"/>
      <c r="M3" s="187"/>
      <c r="N3" s="187"/>
      <c r="O3" s="187"/>
      <c r="P3" s="199"/>
      <c r="Q3" s="199"/>
    </row>
    <row r="4" spans="1:17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2"/>
      <c r="M4" s="187"/>
      <c r="N4" s="187"/>
      <c r="O4" s="187"/>
      <c r="P4" s="199"/>
      <c r="Q4" s="199"/>
    </row>
    <row r="5" spans="1:17" ht="12.75">
      <c r="A5" s="205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2"/>
      <c r="M5" s="187"/>
      <c r="N5" s="187"/>
      <c r="O5" s="187"/>
      <c r="P5" s="199"/>
      <c r="Q5" s="199"/>
    </row>
    <row r="6" spans="1:17" ht="25.5" customHeight="1">
      <c r="A6" s="258" t="s">
        <v>22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7" ht="21.75" customHeight="1">
      <c r="A7" s="263" t="s">
        <v>166</v>
      </c>
      <c r="B7" s="259" t="s">
        <v>54</v>
      </c>
      <c r="C7" s="262">
        <f>SUM(D7:H10)</f>
        <v>6</v>
      </c>
      <c r="D7" s="262">
        <v>2</v>
      </c>
      <c r="E7" s="262">
        <v>1</v>
      </c>
      <c r="F7" s="262">
        <v>1</v>
      </c>
      <c r="G7" s="262">
        <v>1</v>
      </c>
      <c r="H7" s="262">
        <v>1</v>
      </c>
      <c r="I7" s="259" t="s">
        <v>141</v>
      </c>
      <c r="J7" s="259" t="s">
        <v>140</v>
      </c>
      <c r="K7" s="128" t="s">
        <v>9</v>
      </c>
      <c r="L7" s="5">
        <f>M7+N7+O7+P7+Q7</f>
        <v>89482.4</v>
      </c>
      <c r="M7" s="5">
        <v>67766.5</v>
      </c>
      <c r="N7" s="5">
        <v>21715.9</v>
      </c>
      <c r="O7" s="5">
        <v>0</v>
      </c>
      <c r="P7" s="5">
        <v>0</v>
      </c>
      <c r="Q7" s="5">
        <v>0</v>
      </c>
    </row>
    <row r="8" spans="1:17" ht="22.5">
      <c r="A8" s="263"/>
      <c r="B8" s="260"/>
      <c r="C8" s="262"/>
      <c r="D8" s="262"/>
      <c r="E8" s="262"/>
      <c r="F8" s="262"/>
      <c r="G8" s="262"/>
      <c r="H8" s="262"/>
      <c r="I8" s="260"/>
      <c r="J8" s="260"/>
      <c r="K8" s="129" t="s">
        <v>26</v>
      </c>
      <c r="L8" s="5">
        <f aca="true" t="shared" si="0" ref="L8:L33">M8+N8+O8+P8+Q8</f>
        <v>12790.1</v>
      </c>
      <c r="M8" s="5">
        <v>4790.1</v>
      </c>
      <c r="N8" s="5">
        <v>5000</v>
      </c>
      <c r="O8" s="5">
        <v>1000</v>
      </c>
      <c r="P8" s="5">
        <v>1000</v>
      </c>
      <c r="Q8" s="5">
        <v>1000</v>
      </c>
    </row>
    <row r="9" spans="1:17" ht="23.25" customHeight="1">
      <c r="A9" s="263"/>
      <c r="B9" s="260"/>
      <c r="C9" s="262"/>
      <c r="D9" s="262"/>
      <c r="E9" s="262"/>
      <c r="F9" s="262"/>
      <c r="G9" s="262"/>
      <c r="H9" s="262"/>
      <c r="I9" s="260"/>
      <c r="J9" s="260"/>
      <c r="K9" s="129" t="s">
        <v>27</v>
      </c>
      <c r="L9" s="5">
        <f t="shared" si="0"/>
        <v>25000</v>
      </c>
      <c r="M9" s="5">
        <v>23500</v>
      </c>
      <c r="N9" s="5">
        <v>1500</v>
      </c>
      <c r="O9" s="5">
        <v>0</v>
      </c>
      <c r="P9" s="5">
        <v>0</v>
      </c>
      <c r="Q9" s="5">
        <v>0</v>
      </c>
    </row>
    <row r="10" spans="1:17" ht="12.75" customHeight="1">
      <c r="A10" s="263"/>
      <c r="B10" s="260"/>
      <c r="C10" s="262"/>
      <c r="D10" s="262"/>
      <c r="E10" s="262"/>
      <c r="F10" s="262"/>
      <c r="G10" s="262"/>
      <c r="H10" s="262"/>
      <c r="I10" s="260"/>
      <c r="J10" s="260"/>
      <c r="K10" s="128" t="s">
        <v>28</v>
      </c>
      <c r="L10" s="5">
        <f t="shared" si="0"/>
        <v>5000</v>
      </c>
      <c r="M10" s="5">
        <v>1000</v>
      </c>
      <c r="N10" s="5">
        <v>1000</v>
      </c>
      <c r="O10" s="5">
        <v>1000</v>
      </c>
      <c r="P10" s="5">
        <v>1000</v>
      </c>
      <c r="Q10" s="5">
        <v>1000</v>
      </c>
    </row>
    <row r="11" spans="1:17" ht="15" customHeight="1">
      <c r="A11" s="263"/>
      <c r="B11" s="146"/>
      <c r="C11" s="147"/>
      <c r="D11" s="147"/>
      <c r="E11" s="147"/>
      <c r="F11" s="147"/>
      <c r="G11" s="147"/>
      <c r="H11" s="147"/>
      <c r="I11" s="146"/>
      <c r="J11" s="261"/>
      <c r="K11" s="128" t="s">
        <v>160</v>
      </c>
      <c r="L11" s="5">
        <f t="shared" si="0"/>
        <v>132272.5</v>
      </c>
      <c r="M11" s="5">
        <f>M7+M8+M9+M10</f>
        <v>97056.6</v>
      </c>
      <c r="N11" s="5">
        <f>N7+N8+N9+N10</f>
        <v>29215.9</v>
      </c>
      <c r="O11" s="5">
        <f>O7+O8+O9+O10</f>
        <v>2000</v>
      </c>
      <c r="P11" s="5">
        <f>P7+P8+P9+P10</f>
        <v>2000</v>
      </c>
      <c r="Q11" s="5">
        <f>Q7+Q8+Q9+Q10</f>
        <v>2000</v>
      </c>
    </row>
    <row r="12" spans="1:17" ht="26.25" customHeight="1">
      <c r="A12" s="263"/>
      <c r="B12" s="259" t="s">
        <v>124</v>
      </c>
      <c r="C12" s="264">
        <v>33</v>
      </c>
      <c r="D12" s="264">
        <v>45</v>
      </c>
      <c r="E12" s="264">
        <v>55</v>
      </c>
      <c r="F12" s="264">
        <v>60</v>
      </c>
      <c r="G12" s="264">
        <v>68</v>
      </c>
      <c r="H12" s="264">
        <v>78</v>
      </c>
      <c r="I12" s="259" t="s">
        <v>142</v>
      </c>
      <c r="J12" s="259" t="s">
        <v>140</v>
      </c>
      <c r="K12" s="128" t="s">
        <v>9</v>
      </c>
      <c r="L12" s="5">
        <f t="shared" si="0"/>
        <v>331710.8</v>
      </c>
      <c r="M12" s="5">
        <v>187060.8</v>
      </c>
      <c r="N12" s="5">
        <v>110300</v>
      </c>
      <c r="O12" s="5">
        <v>15650</v>
      </c>
      <c r="P12" s="5">
        <v>13700</v>
      </c>
      <c r="Q12" s="5">
        <v>5000</v>
      </c>
    </row>
    <row r="13" spans="1:17" ht="21" customHeight="1">
      <c r="A13" s="263"/>
      <c r="B13" s="260"/>
      <c r="C13" s="265"/>
      <c r="D13" s="265"/>
      <c r="E13" s="265"/>
      <c r="F13" s="265"/>
      <c r="G13" s="265"/>
      <c r="H13" s="265"/>
      <c r="I13" s="260"/>
      <c r="J13" s="260"/>
      <c r="K13" s="129" t="s">
        <v>26</v>
      </c>
      <c r="L13" s="5">
        <f t="shared" si="0"/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4" spans="1:17" ht="26.25" customHeight="1">
      <c r="A14" s="263"/>
      <c r="B14" s="260"/>
      <c r="C14" s="265"/>
      <c r="D14" s="265"/>
      <c r="E14" s="265"/>
      <c r="F14" s="265"/>
      <c r="G14" s="265"/>
      <c r="H14" s="265"/>
      <c r="I14" s="260"/>
      <c r="J14" s="260"/>
      <c r="K14" s="129" t="s">
        <v>27</v>
      </c>
      <c r="L14" s="5">
        <f t="shared" si="0"/>
        <v>90084.6</v>
      </c>
      <c r="M14" s="5">
        <v>52723.6</v>
      </c>
      <c r="N14" s="5">
        <v>10179</v>
      </c>
      <c r="O14" s="5">
        <v>9374</v>
      </c>
      <c r="P14" s="5">
        <v>9745</v>
      </c>
      <c r="Q14" s="5">
        <v>8063</v>
      </c>
    </row>
    <row r="15" spans="1:17" ht="14.25" customHeight="1">
      <c r="A15" s="263"/>
      <c r="B15" s="261"/>
      <c r="C15" s="266"/>
      <c r="D15" s="266"/>
      <c r="E15" s="266"/>
      <c r="F15" s="266"/>
      <c r="G15" s="266"/>
      <c r="H15" s="266"/>
      <c r="I15" s="261"/>
      <c r="J15" s="260"/>
      <c r="K15" s="128" t="s">
        <v>28</v>
      </c>
      <c r="L15" s="5">
        <f t="shared" si="0"/>
        <v>261619</v>
      </c>
      <c r="M15" s="5">
        <v>79379</v>
      </c>
      <c r="N15" s="5">
        <v>21795</v>
      </c>
      <c r="O15" s="5">
        <v>28032</v>
      </c>
      <c r="P15" s="5">
        <v>77379</v>
      </c>
      <c r="Q15" s="5">
        <v>55034</v>
      </c>
    </row>
    <row r="16" spans="1:17" ht="13.5" customHeight="1">
      <c r="A16" s="263"/>
      <c r="B16" s="146"/>
      <c r="C16" s="148"/>
      <c r="D16" s="148"/>
      <c r="E16" s="148"/>
      <c r="F16" s="148"/>
      <c r="G16" s="148"/>
      <c r="H16" s="148"/>
      <c r="I16" s="146"/>
      <c r="J16" s="146"/>
      <c r="K16" s="128" t="s">
        <v>160</v>
      </c>
      <c r="L16" s="5">
        <f t="shared" si="0"/>
        <v>683414.4</v>
      </c>
      <c r="M16" s="5">
        <f>M12+M13+M14+M15</f>
        <v>319163.4</v>
      </c>
      <c r="N16" s="5">
        <f>N12+N13+N14+N15</f>
        <v>142274</v>
      </c>
      <c r="O16" s="5">
        <f>O12+O13+O14+O15</f>
        <v>53056</v>
      </c>
      <c r="P16" s="5">
        <f>P12+P13+P14+P15</f>
        <v>100824</v>
      </c>
      <c r="Q16" s="5">
        <f>Q12+Q13+Q14+Q15</f>
        <v>68097</v>
      </c>
    </row>
    <row r="17" spans="1:17" ht="25.5" customHeight="1">
      <c r="A17" s="263"/>
      <c r="B17" s="195" t="s">
        <v>31</v>
      </c>
      <c r="C17" s="195">
        <f>D17+E17+F17+G17+H17</f>
        <v>50</v>
      </c>
      <c r="D17" s="195">
        <v>10</v>
      </c>
      <c r="E17" s="195">
        <v>10</v>
      </c>
      <c r="F17" s="195">
        <v>10</v>
      </c>
      <c r="G17" s="195">
        <v>10</v>
      </c>
      <c r="H17" s="195">
        <v>10</v>
      </c>
      <c r="I17" s="230" t="s">
        <v>143</v>
      </c>
      <c r="J17" s="230" t="s">
        <v>144</v>
      </c>
      <c r="K17" s="130" t="s">
        <v>9</v>
      </c>
      <c r="L17" s="5">
        <f t="shared" si="0"/>
        <v>104316</v>
      </c>
      <c r="M17" s="5">
        <v>10198</v>
      </c>
      <c r="N17" s="5">
        <v>45970</v>
      </c>
      <c r="O17" s="5">
        <v>18657</v>
      </c>
      <c r="P17" s="5">
        <v>14513</v>
      </c>
      <c r="Q17" s="5">
        <v>14978</v>
      </c>
    </row>
    <row r="18" spans="1:17" ht="23.25" customHeight="1">
      <c r="A18" s="263"/>
      <c r="B18" s="196"/>
      <c r="C18" s="196"/>
      <c r="D18" s="196"/>
      <c r="E18" s="196"/>
      <c r="F18" s="196"/>
      <c r="G18" s="196"/>
      <c r="H18" s="196"/>
      <c r="I18" s="231"/>
      <c r="J18" s="231"/>
      <c r="K18" s="130" t="s">
        <v>26</v>
      </c>
      <c r="L18" s="5">
        <f t="shared" si="0"/>
        <v>576.9000000000001</v>
      </c>
      <c r="M18" s="5">
        <v>103</v>
      </c>
      <c r="N18" s="5">
        <v>109.1</v>
      </c>
      <c r="O18" s="5">
        <v>114.5</v>
      </c>
      <c r="P18" s="5">
        <v>120.3</v>
      </c>
      <c r="Q18" s="5">
        <v>130</v>
      </c>
    </row>
    <row r="19" spans="1:17" ht="23.25" customHeight="1">
      <c r="A19" s="263"/>
      <c r="B19" s="197"/>
      <c r="C19" s="197"/>
      <c r="D19" s="197"/>
      <c r="E19" s="197"/>
      <c r="F19" s="197"/>
      <c r="G19" s="197"/>
      <c r="H19" s="197"/>
      <c r="I19" s="231"/>
      <c r="J19" s="231"/>
      <c r="K19" s="130" t="s">
        <v>30</v>
      </c>
      <c r="L19" s="5">
        <f>M19+N19+O19+P19+Q19</f>
        <v>44269</v>
      </c>
      <c r="M19" s="30">
        <v>8598</v>
      </c>
      <c r="N19" s="30">
        <v>10087</v>
      </c>
      <c r="O19" s="30">
        <v>8440</v>
      </c>
      <c r="P19" s="30">
        <v>8972</v>
      </c>
      <c r="Q19" s="30">
        <v>8172</v>
      </c>
    </row>
    <row r="20" spans="1:17" ht="23.25" customHeight="1">
      <c r="A20" s="263"/>
      <c r="B20" s="195" t="s">
        <v>32</v>
      </c>
      <c r="C20" s="195">
        <f>D20+E20+F20+G20+H20</f>
        <v>109</v>
      </c>
      <c r="D20" s="195">
        <v>15</v>
      </c>
      <c r="E20" s="195">
        <v>17</v>
      </c>
      <c r="F20" s="195">
        <v>21</v>
      </c>
      <c r="G20" s="195">
        <v>27</v>
      </c>
      <c r="H20" s="195">
        <v>29</v>
      </c>
      <c r="I20" s="231"/>
      <c r="J20" s="231"/>
      <c r="K20" s="101" t="s">
        <v>12</v>
      </c>
      <c r="L20" s="5">
        <f t="shared" si="0"/>
        <v>82861.40000000001</v>
      </c>
      <c r="M20" s="30">
        <v>22961.2</v>
      </c>
      <c r="N20" s="30">
        <v>23057.6</v>
      </c>
      <c r="O20" s="30">
        <v>11825</v>
      </c>
      <c r="P20" s="30">
        <v>12942.6</v>
      </c>
      <c r="Q20" s="30">
        <v>12075</v>
      </c>
    </row>
    <row r="21" spans="1:17" ht="13.5" customHeight="1">
      <c r="A21" s="263"/>
      <c r="B21" s="196"/>
      <c r="C21" s="196"/>
      <c r="D21" s="196"/>
      <c r="E21" s="196"/>
      <c r="F21" s="196"/>
      <c r="G21" s="196"/>
      <c r="H21" s="196"/>
      <c r="I21" s="231"/>
      <c r="J21" s="231"/>
      <c r="K21" s="64" t="s">
        <v>160</v>
      </c>
      <c r="L21" s="5">
        <f t="shared" si="0"/>
        <v>232023.3</v>
      </c>
      <c r="M21" s="4">
        <f>M17+M18+M19+M20</f>
        <v>41860.2</v>
      </c>
      <c r="N21" s="4">
        <f>N17+N18+N19+N20</f>
        <v>79223.7</v>
      </c>
      <c r="O21" s="4">
        <f>O17+O18+O19+O20</f>
        <v>39036.5</v>
      </c>
      <c r="P21" s="4">
        <f>P17+P18+P19+P20</f>
        <v>36547.9</v>
      </c>
      <c r="Q21" s="4">
        <f>Q17+Q18+Q19+Q20</f>
        <v>35355</v>
      </c>
    </row>
    <row r="22" spans="1:17" ht="20.25" customHeight="1">
      <c r="A22" s="263"/>
      <c r="B22" s="196"/>
      <c r="C22" s="197"/>
      <c r="D22" s="197"/>
      <c r="E22" s="197"/>
      <c r="F22" s="197"/>
      <c r="G22" s="197"/>
      <c r="H22" s="197"/>
      <c r="I22" s="231"/>
      <c r="J22" s="231"/>
      <c r="K22" s="13"/>
      <c r="L22" s="5"/>
      <c r="M22" s="13"/>
      <c r="N22" s="13"/>
      <c r="O22" s="13"/>
      <c r="P22" s="13"/>
      <c r="Q22" s="13"/>
    </row>
    <row r="23" spans="1:18" ht="22.5">
      <c r="A23" s="216" t="s">
        <v>73</v>
      </c>
      <c r="B23" s="217"/>
      <c r="C23" s="217"/>
      <c r="D23" s="217"/>
      <c r="E23" s="217"/>
      <c r="F23" s="217"/>
      <c r="G23" s="217"/>
      <c r="H23" s="217"/>
      <c r="I23" s="217"/>
      <c r="J23" s="218"/>
      <c r="K23" s="130" t="s">
        <v>9</v>
      </c>
      <c r="L23" s="5">
        <f t="shared" si="0"/>
        <v>525509.2</v>
      </c>
      <c r="M23" s="4">
        <f aca="true" t="shared" si="1" ref="M23:Q26">M7+M12+M17</f>
        <v>265025.3</v>
      </c>
      <c r="N23" s="4">
        <f t="shared" si="1"/>
        <v>177985.9</v>
      </c>
      <c r="O23" s="4">
        <f t="shared" si="1"/>
        <v>34307</v>
      </c>
      <c r="P23" s="4">
        <f t="shared" si="1"/>
        <v>28213</v>
      </c>
      <c r="Q23" s="4">
        <f t="shared" si="1"/>
        <v>19978</v>
      </c>
      <c r="R23" s="2"/>
    </row>
    <row r="24" spans="1:18" ht="22.5">
      <c r="A24" s="219"/>
      <c r="B24" s="220"/>
      <c r="C24" s="220"/>
      <c r="D24" s="220"/>
      <c r="E24" s="220"/>
      <c r="F24" s="220"/>
      <c r="G24" s="220"/>
      <c r="H24" s="220"/>
      <c r="I24" s="220"/>
      <c r="J24" s="221"/>
      <c r="K24" s="130" t="s">
        <v>26</v>
      </c>
      <c r="L24" s="5">
        <f t="shared" si="0"/>
        <v>13367</v>
      </c>
      <c r="M24" s="4">
        <f t="shared" si="1"/>
        <v>4893.1</v>
      </c>
      <c r="N24" s="4">
        <f t="shared" si="1"/>
        <v>5109.1</v>
      </c>
      <c r="O24" s="4">
        <f t="shared" si="1"/>
        <v>1114.5</v>
      </c>
      <c r="P24" s="4">
        <f t="shared" si="1"/>
        <v>1120.3</v>
      </c>
      <c r="Q24" s="4">
        <f t="shared" si="1"/>
        <v>1130</v>
      </c>
      <c r="R24" s="2"/>
    </row>
    <row r="25" spans="1:18" ht="22.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130" t="s">
        <v>30</v>
      </c>
      <c r="L25" s="5">
        <f t="shared" si="0"/>
        <v>159353.6</v>
      </c>
      <c r="M25" s="4">
        <f t="shared" si="1"/>
        <v>84821.6</v>
      </c>
      <c r="N25" s="4">
        <f t="shared" si="1"/>
        <v>21766</v>
      </c>
      <c r="O25" s="4">
        <f t="shared" si="1"/>
        <v>17814</v>
      </c>
      <c r="P25" s="4">
        <f t="shared" si="1"/>
        <v>18717</v>
      </c>
      <c r="Q25" s="4">
        <f t="shared" si="1"/>
        <v>16235</v>
      </c>
      <c r="R25" s="2"/>
    </row>
    <row r="26" spans="1:18" ht="12.75">
      <c r="A26" s="222"/>
      <c r="B26" s="223"/>
      <c r="C26" s="223"/>
      <c r="D26" s="223"/>
      <c r="E26" s="223"/>
      <c r="F26" s="223"/>
      <c r="G26" s="223"/>
      <c r="H26" s="223"/>
      <c r="I26" s="223"/>
      <c r="J26" s="224"/>
      <c r="K26" s="130" t="s">
        <v>12</v>
      </c>
      <c r="L26" s="5">
        <f t="shared" si="0"/>
        <v>349480.4</v>
      </c>
      <c r="M26" s="4">
        <f t="shared" si="1"/>
        <v>103340.2</v>
      </c>
      <c r="N26" s="4">
        <f t="shared" si="1"/>
        <v>45852.6</v>
      </c>
      <c r="O26" s="4">
        <f t="shared" si="1"/>
        <v>40857</v>
      </c>
      <c r="P26" s="4">
        <f t="shared" si="1"/>
        <v>91321.6</v>
      </c>
      <c r="Q26" s="4">
        <f t="shared" si="1"/>
        <v>68109</v>
      </c>
      <c r="R26" s="2"/>
    </row>
    <row r="27" spans="1:18" ht="12.75">
      <c r="A27" s="139"/>
      <c r="B27" s="140"/>
      <c r="C27" s="140"/>
      <c r="D27" s="140"/>
      <c r="E27" s="140"/>
      <c r="F27" s="140"/>
      <c r="G27" s="140"/>
      <c r="H27" s="140"/>
      <c r="I27" s="137"/>
      <c r="J27" s="138"/>
      <c r="K27" s="130" t="s">
        <v>160</v>
      </c>
      <c r="L27" s="5">
        <f t="shared" si="0"/>
        <v>1047710.2000000001</v>
      </c>
      <c r="M27" s="4">
        <f>M23+M24+M25+M26</f>
        <v>458080.2</v>
      </c>
      <c r="N27" s="4">
        <f>N23+N24+N25+N26</f>
        <v>250713.6</v>
      </c>
      <c r="O27" s="4">
        <f>O23+O24+O25+O26</f>
        <v>94092.5</v>
      </c>
      <c r="P27" s="4">
        <f>P23+P24+P25+P26</f>
        <v>139371.90000000002</v>
      </c>
      <c r="Q27" s="4">
        <f>Q23+Q24+Q25+Q26</f>
        <v>105452</v>
      </c>
      <c r="R27" s="2"/>
    </row>
    <row r="28" spans="1:17" ht="12.75">
      <c r="A28" s="207"/>
      <c r="B28" s="208"/>
      <c r="C28" s="208"/>
      <c r="D28" s="208"/>
      <c r="E28" s="208"/>
      <c r="F28" s="208"/>
      <c r="G28" s="208"/>
      <c r="H28" s="209"/>
      <c r="I28" s="46" t="s">
        <v>60</v>
      </c>
      <c r="J28" s="36"/>
      <c r="K28" s="13"/>
      <c r="L28" s="5"/>
      <c r="M28" s="13"/>
      <c r="N28" s="13"/>
      <c r="O28" s="13"/>
      <c r="P28" s="13"/>
      <c r="Q28" s="13"/>
    </row>
    <row r="29" spans="1:17" ht="12.75">
      <c r="A29" s="210"/>
      <c r="B29" s="211"/>
      <c r="C29" s="211"/>
      <c r="D29" s="211"/>
      <c r="E29" s="211"/>
      <c r="F29" s="211"/>
      <c r="G29" s="211"/>
      <c r="H29" s="212"/>
      <c r="I29" s="46" t="s">
        <v>61</v>
      </c>
      <c r="J29" s="36"/>
      <c r="K29" s="13"/>
      <c r="L29" s="5">
        <f t="shared" si="0"/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spans="1:17" ht="12.75" customHeight="1">
      <c r="A30" s="210"/>
      <c r="B30" s="211"/>
      <c r="C30" s="211"/>
      <c r="D30" s="211"/>
      <c r="E30" s="211"/>
      <c r="F30" s="211"/>
      <c r="G30" s="211"/>
      <c r="H30" s="212"/>
      <c r="I30" s="46" t="s">
        <v>62</v>
      </c>
      <c r="J30" s="36"/>
      <c r="K30" s="13"/>
      <c r="L30" s="5">
        <f t="shared" si="0"/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</row>
    <row r="31" spans="1:17" ht="22.5" customHeight="1">
      <c r="A31" s="210"/>
      <c r="B31" s="211"/>
      <c r="C31" s="211"/>
      <c r="D31" s="211"/>
      <c r="E31" s="211"/>
      <c r="F31" s="211"/>
      <c r="G31" s="211"/>
      <c r="H31" s="212"/>
      <c r="I31" s="46" t="s">
        <v>63</v>
      </c>
      <c r="J31" s="36"/>
      <c r="K31" s="13"/>
      <c r="L31" s="5">
        <f t="shared" si="0"/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</row>
    <row r="32" spans="1:17" ht="11.25" customHeight="1">
      <c r="A32" s="210"/>
      <c r="B32" s="211"/>
      <c r="C32" s="211"/>
      <c r="D32" s="211"/>
      <c r="E32" s="211"/>
      <c r="F32" s="211"/>
      <c r="G32" s="211"/>
      <c r="H32" s="212"/>
      <c r="I32" s="46" t="s">
        <v>64</v>
      </c>
      <c r="J32" s="36"/>
      <c r="K32" s="13"/>
      <c r="L32" s="5">
        <f t="shared" si="0"/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</row>
    <row r="33" spans="1:17" ht="12.75">
      <c r="A33" s="213"/>
      <c r="B33" s="214"/>
      <c r="C33" s="214"/>
      <c r="D33" s="214"/>
      <c r="E33" s="214"/>
      <c r="F33" s="214"/>
      <c r="G33" s="214"/>
      <c r="H33" s="215"/>
      <c r="I33" s="92" t="s">
        <v>128</v>
      </c>
      <c r="J33" s="36"/>
      <c r="K33" s="13"/>
      <c r="L33" s="5">
        <f t="shared" si="0"/>
        <v>1047710.2000000001</v>
      </c>
      <c r="M33" s="11">
        <f>M23+M24+M25+M26</f>
        <v>458080.2</v>
      </c>
      <c r="N33" s="11">
        <f>N23+N24+N25+N26</f>
        <v>250713.6</v>
      </c>
      <c r="O33" s="11">
        <f>O23+O24+O25+O26</f>
        <v>94092.5</v>
      </c>
      <c r="P33" s="11">
        <f>P23+P24+P25+P26</f>
        <v>139371.90000000002</v>
      </c>
      <c r="Q33" s="11">
        <f>Q23+Q24+Q25+Q26</f>
        <v>105452</v>
      </c>
    </row>
  </sheetData>
  <mergeCells count="57">
    <mergeCell ref="G20:G22"/>
    <mergeCell ref="H20:H22"/>
    <mergeCell ref="C17:C19"/>
    <mergeCell ref="D17:D19"/>
    <mergeCell ref="C20:C22"/>
    <mergeCell ref="D20:D22"/>
    <mergeCell ref="E20:E22"/>
    <mergeCell ref="F20:F22"/>
    <mergeCell ref="E17:E19"/>
    <mergeCell ref="F17:F19"/>
    <mergeCell ref="I12:I15"/>
    <mergeCell ref="J12:J15"/>
    <mergeCell ref="G17:G19"/>
    <mergeCell ref="H17:H19"/>
    <mergeCell ref="G12:G15"/>
    <mergeCell ref="H12:H15"/>
    <mergeCell ref="I7:I10"/>
    <mergeCell ref="J7:J11"/>
    <mergeCell ref="E7:E10"/>
    <mergeCell ref="F7:F10"/>
    <mergeCell ref="A23:J26"/>
    <mergeCell ref="I17:I22"/>
    <mergeCell ref="J17:J22"/>
    <mergeCell ref="B17:B19"/>
    <mergeCell ref="B20:B22"/>
    <mergeCell ref="A7:A22"/>
    <mergeCell ref="C12:C15"/>
    <mergeCell ref="D12:D15"/>
    <mergeCell ref="E12:E15"/>
    <mergeCell ref="F12:F15"/>
    <mergeCell ref="C1:H1"/>
    <mergeCell ref="B12:B15"/>
    <mergeCell ref="H2:H5"/>
    <mergeCell ref="F2:F5"/>
    <mergeCell ref="G2:G5"/>
    <mergeCell ref="G7:G10"/>
    <mergeCell ref="H7:H10"/>
    <mergeCell ref="B7:B10"/>
    <mergeCell ref="C7:C10"/>
    <mergeCell ref="D7:D10"/>
    <mergeCell ref="A28:H33"/>
    <mergeCell ref="J1:J5"/>
    <mergeCell ref="L1:L5"/>
    <mergeCell ref="K1:K5"/>
    <mergeCell ref="C2:C5"/>
    <mergeCell ref="D2:D5"/>
    <mergeCell ref="E2:E5"/>
    <mergeCell ref="A6:Q6"/>
    <mergeCell ref="A1:A5"/>
    <mergeCell ref="B1:B5"/>
    <mergeCell ref="O2:O5"/>
    <mergeCell ref="I1:I5"/>
    <mergeCell ref="M1:Q1"/>
    <mergeCell ref="M2:M5"/>
    <mergeCell ref="N2:N5"/>
    <mergeCell ref="P2:P5"/>
    <mergeCell ref="Q2:Q5"/>
  </mergeCells>
  <printOptions/>
  <pageMargins left="0.7086614173228347" right="0.2755905511811024" top="1.3779527559055118" bottom="0.2362204724409449" header="0.35433070866141736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USER</cp:lastModifiedBy>
  <cp:lastPrinted>2012-08-09T07:30:20Z</cp:lastPrinted>
  <dcterms:created xsi:type="dcterms:W3CDTF">2011-12-21T14:53:35Z</dcterms:created>
  <dcterms:modified xsi:type="dcterms:W3CDTF">2012-08-09T07:30:38Z</dcterms:modified>
  <cp:category/>
  <cp:version/>
  <cp:contentType/>
  <cp:contentStatus/>
</cp:coreProperties>
</file>