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_Транспорт" sheetId="1" r:id="rId1"/>
  </sheets>
  <definedNames/>
  <calcPr fullCalcOnLoad="1"/>
</workbook>
</file>

<file path=xl/sharedStrings.xml><?xml version="1.0" encoding="utf-8"?>
<sst xmlns="http://schemas.openxmlformats.org/spreadsheetml/2006/main" count="223" uniqueCount="138">
  <si>
    <t>№ з/п</t>
  </si>
  <si>
    <t>Заходи</t>
  </si>
  <si>
    <t>Відповідальні виконавці</t>
  </si>
  <si>
    <t>Термін виконання, роки</t>
  </si>
  <si>
    <t>Всього</t>
  </si>
  <si>
    <t>державний бюджет</t>
  </si>
  <si>
    <t>обласний бюджет</t>
  </si>
  <si>
    <t>інші джерела</t>
  </si>
  <si>
    <t>8.2. Транспортне забезпечення і розвиток мережі автомобільних доріг</t>
  </si>
  <si>
    <t>Завершення будівництва кільцевого обходу м. Донецьк між Дніпропетровським та Маріупольським напрямком</t>
  </si>
  <si>
    <t>2009-2011</t>
  </si>
  <si>
    <t>Реконструкція автодороги М-04 Знам’янка – Луганськ – Ізварине на дільниці від межі Дніпропетровської області до межі Луганської області</t>
  </si>
  <si>
    <t>2007-2011</t>
  </si>
  <si>
    <t>Капітальний ремонт автодороги Київ –  М-03 Харків – Довжанський, ділянка км 742 - 754</t>
  </si>
  <si>
    <t>2008-2010</t>
  </si>
  <si>
    <t>Капітальний ремонт автодороги Т-05-07 Донецьк-Харцизьк-Амвросіївка, ділянка км 010 – 015</t>
  </si>
  <si>
    <t>2008-2009</t>
  </si>
  <si>
    <t>Капітальний ремонт автодороги Н-21 Старобєльск – Луганськ – Красний Луч – Макіївка - Донецьк, ділянка км 210 - 215</t>
  </si>
  <si>
    <t>Капітальний ремонт автодороги Т-05-08 Донецьк – Новоазовськ – Сєдове, ділянка км 13+700 – 127+900</t>
  </si>
  <si>
    <t>2010-2011</t>
  </si>
  <si>
    <t>2007-2008</t>
  </si>
  <si>
    <t xml:space="preserve">Будівництво нового аеровокзального комплексу міжнародного аеропорту «Донецьк» </t>
  </si>
  <si>
    <t>Донецьке обласне підприємство автобусних станцій</t>
  </si>
  <si>
    <t>2008-2011</t>
  </si>
  <si>
    <t>Суб’єкти господарювання</t>
  </si>
  <si>
    <t>Головне управління промисловості та розвитку інфраструктури облдержадміністрації</t>
  </si>
  <si>
    <t>2008</t>
  </si>
  <si>
    <t>2009</t>
  </si>
  <si>
    <t>2010</t>
  </si>
  <si>
    <t>2011</t>
  </si>
  <si>
    <t>Виконком Донецької міської ради</t>
  </si>
  <si>
    <t>Маріупольський морський торговельний порт</t>
  </si>
  <si>
    <t>Синхронізація режимів роботи пасажирського обласного (зовнішнього) та міських (внутрішніх) маршрутних мереж області</t>
  </si>
  <si>
    <t>ДП «Донецька залізниця»</t>
  </si>
  <si>
    <t>Виконкоми Донецької, Макіївської, Маріупольської міських рад</t>
  </si>
  <si>
    <t>Продовження будівництва метрополітену у м. Донецьку</t>
  </si>
  <si>
    <t>2007</t>
  </si>
  <si>
    <t>Виконавчі органи міських рад, райдержадміністрації</t>
  </si>
  <si>
    <t>ДП «Донецькавтотранссервіс», виконавчі органи міських рад, райдержадміністрації</t>
  </si>
  <si>
    <t xml:space="preserve">Будівництво автовокзального комплексу «Східний» у місті Донецьку </t>
  </si>
  <si>
    <t xml:space="preserve">Будівництво автовокзального комплексу «Широкий» у місті Донецьку </t>
  </si>
  <si>
    <t>Орієнтовний обсяг фінансування, тис. грн.</t>
  </si>
  <si>
    <t>у тому числі:</t>
  </si>
  <si>
    <t>бюджети міст та районів</t>
  </si>
  <si>
    <t xml:space="preserve">РАЗОМ </t>
  </si>
  <si>
    <t>Розвиток Донецької залізниці</t>
  </si>
  <si>
    <t>Розширення пасажирського терміналу Маріупольського морського торговельного порту</t>
  </si>
  <si>
    <t>Розвиток системи автомобільного транспорту</t>
  </si>
  <si>
    <t>Аналіз пропускної здатності пасажирського терміналу Маріупольського морського торговельного порту та розробка пропозицій щодо його розвитку</t>
  </si>
  <si>
    <t>Забезпечення функціонування системи громадського транспорту</t>
  </si>
  <si>
    <t>Розвиток мережі автомобільних доріг</t>
  </si>
  <si>
    <t>2007-2009</t>
  </si>
  <si>
    <t>**Будівництво штучної злітно-посадкової смуги</t>
  </si>
  <si>
    <t>Приведення у належний технічний стан трамвайних і тролейбусних ліній</t>
  </si>
  <si>
    <t>Комплексна реконструкція, розширення та оснащення КП "Міжнародний аеропорт "Донецьк"</t>
  </si>
  <si>
    <t>Донецька обласна рада, КП "Міжнародний аеропорт "Донецьк", КП "Дирекція по капітальному будівництву та реконструкції міжнародного аеропорту Донецьк"</t>
  </si>
  <si>
    <t xml:space="preserve">Реконструкція станції «Донецьк» </t>
  </si>
  <si>
    <t>Будівництво швидкісної ділянки залізничної колії сполученням Київ – Полтава – Красноград – Лозова - Слов’янськ – Краматорськ – Дружківка – Костянтинівка – Скотовата – Ясинувата - Донецьк</t>
  </si>
  <si>
    <t>Оновлення рухомого складу приміського транспорту</t>
  </si>
  <si>
    <t>Оновлення рухомого складу міжміського транспорту</t>
  </si>
  <si>
    <t>Виконком Маріупольської міської ради, головне управління промисловості та розвитку інфраструктури облдержадміністрації</t>
  </si>
  <si>
    <t>Служба автомобільних доріг у Донецькій області</t>
  </si>
  <si>
    <t>Будівництво об’їзної автодороги Слов’янськ – Донецьк – Маріуполь в обхід міст Костянтинівки, Дружківки, Краматорська</t>
  </si>
  <si>
    <t>Створення єдиної централізованої диспетчерської служби в обласному центрі та  її філій в інших населених пунктах області. Організація роботи диспетчерської служби з використанням інформаційних технологій та електронних баз даних</t>
  </si>
  <si>
    <t>Облаштування доріг загального користування інформаційними покажчиками напрямку дорожнього руху</t>
  </si>
  <si>
    <t>Облаштування магістральних вулиць  м.м.Донецька, Макіївки, Маріуполя інформаційними покажчиками напрямку дорожнього руху</t>
  </si>
  <si>
    <t>Будівництво дороги до стадіону "Шахтар"</t>
  </si>
  <si>
    <t>Розширення пр.Панфілова                    з авторозв'язкою в Куйбишевському р-ні</t>
  </si>
  <si>
    <t>Будівництво авторозв'язки на пл.Павших Комунарів у Ворошиловському р-ні</t>
  </si>
  <si>
    <t>2007-2010</t>
  </si>
  <si>
    <t>Будівництво автодорожньої розв'язки на перехресті пр.Ленінського і вул. Стадіонної                         у Ленінському р-ні</t>
  </si>
  <si>
    <t>2007-2012</t>
  </si>
  <si>
    <t>Відселення громадян з будівельних майданчиків Донецького метрополітену</t>
  </si>
  <si>
    <t>Компанія "Гарант Бауінвестиціон ГМБХ", виконком Донецької міської ради</t>
  </si>
  <si>
    <t>Поетапне створення мережі буферних зон в м.Донецьку: будівництво транспортно-пересадкових вузлів (1-а черга - три вузли) ст."Пролетарська", ст."Політехнічний інститут", мкр-н "Широкий"</t>
  </si>
  <si>
    <t>Розробка техніко-економічного обґрунтування створення буферних зон і будівництва транспортно-пересадкового вузла в м. Маріуполі (координація розкладів руху комунального, автомобільного, залізничного, морського та повітряного транспорту)</t>
  </si>
  <si>
    <t>Будівництво шляхопроводу на перехресті пр.Ілліча Красногвардійського проспекту Калінінського р-ну</t>
  </si>
  <si>
    <t>Реконструкція під'їздів до шляхопроводу на перехресті пр.Ілліча                           Красногвардійського проспекту Калінінського р-ну</t>
  </si>
  <si>
    <t>Реконструкція пр.Ілліча                          від пл.Леніна до пл.Конституції</t>
  </si>
  <si>
    <t>Реконструкція автодороги вздовж набережної р.Кальміус від пр.Ілліча до пр.Гурова</t>
  </si>
  <si>
    <t>Розширення бульвару Шевченка на ділянці пр.Красногвардійського - пр.Марії Ульянової                                          у Калінінському р-ні</t>
  </si>
  <si>
    <t>Покращення дорожньої мережі м.Донецька</t>
  </si>
  <si>
    <t>Формування супутньої транспортної інфраструктури мм.Донецька, Маріуполя, Макіївки та за маршрутами руху учасників і гостей чемпіонатів</t>
  </si>
  <si>
    <t>* *10,2 млн.грн. з обласного бюджету – оплата за розробку проектно-кошторисної документації для будівництва нової ШЗПС</t>
  </si>
  <si>
    <t>Оновлення рухомого складу міськелектротранспорту та автотранспорту за видами трамвай,                             тролейбус,                                                 автобус</t>
  </si>
  <si>
    <t>Проведення ремонту міських доріг з метою доведення їх стану до європейських стандартів</t>
  </si>
  <si>
    <t>2008-2012</t>
  </si>
  <si>
    <t>Виконком Донецької міської ради, дирекція з будівництва метрополітену</t>
  </si>
  <si>
    <t>Розширення бульвару Шевченка на ділянці від 50-річчя СРСР до пр.Красногвардійського</t>
  </si>
  <si>
    <t>Реконструкція автовокзалів (автостанцій) у містах області (додаток № 2)</t>
  </si>
  <si>
    <t>Обстеження величини і напряму основних транспортних і пасажиропотоків туристів, а також транспортних потоків і потоків вантажів сфери послуг, що забезпечують якісне обслуговування учасників чемпіонату, туристів і населення області (додаток 3)</t>
  </si>
  <si>
    <t>Заміна та модернізація технічних засобів регулювання дорожнього руху в містах та інших населених пунктах (додаток № 4)</t>
  </si>
  <si>
    <t>Будівництво, реконструкція  та модернізація автозаправних станцій (додаток № 5)</t>
  </si>
  <si>
    <t>Будівництво, реконструкція та модернізація  газонаповнювальних станцій (АГНКС), (додаток № 6)</t>
  </si>
  <si>
    <t>Будівництво та модернізація  станцій технічного обслуговування автомобілів (додаток № 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</si>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</sst>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7" fillId="0" borderId="10" xfId="0" applyNumberFormat="1" applyFont="1" applyFill="1" applyBorder="1" applyAlignment="1">
      <alignment horizontal="right" vertical="top"/>
    </xf>
    <xf numFmtId="172" fontId="3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/>
    </xf>
    <xf numFmtId="172" fontId="3" fillId="0" borderId="10" xfId="0" applyNumberFormat="1" applyFont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SheetLayoutView="100" zoomScalePageLayoutView="0" workbookViewId="0" topLeftCell="A1">
      <selection activeCell="G185" sqref="G185"/>
    </sheetView>
  </sheetViews>
  <sheetFormatPr defaultColWidth="9.00390625" defaultRowHeight="12.75"/>
  <cols>
    <col min="1" max="1" width="3.75390625" style="1" customWidth="1"/>
    <col min="2" max="2" width="28.75390625" style="1" customWidth="1"/>
    <col min="3" max="3" width="30.75390625" style="1" customWidth="1"/>
    <col min="4" max="4" width="10.75390625" style="1" customWidth="1"/>
    <col min="5" max="9" width="11.75390625" style="1" customWidth="1"/>
    <col min="10" max="16384" width="9.125" style="1" customWidth="1"/>
  </cols>
  <sheetData>
    <row r="1" spans="1:9" ht="18.75">
      <c r="A1" s="40" t="s">
        <v>8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39" t="s">
        <v>0</v>
      </c>
      <c r="B2" s="39" t="s">
        <v>1</v>
      </c>
      <c r="C2" s="39" t="s">
        <v>2</v>
      </c>
      <c r="D2" s="39" t="s">
        <v>3</v>
      </c>
      <c r="E2" s="39" t="s">
        <v>41</v>
      </c>
      <c r="F2" s="39"/>
      <c r="G2" s="39"/>
      <c r="H2" s="39"/>
      <c r="I2" s="39"/>
    </row>
    <row r="3" spans="1:9" ht="12.75">
      <c r="A3" s="39"/>
      <c r="B3" s="39"/>
      <c r="C3" s="39"/>
      <c r="D3" s="39"/>
      <c r="E3" s="39" t="s">
        <v>4</v>
      </c>
      <c r="F3" s="39" t="s">
        <v>42</v>
      </c>
      <c r="G3" s="39"/>
      <c r="H3" s="39"/>
      <c r="I3" s="39"/>
    </row>
    <row r="4" spans="1:9" ht="38.25">
      <c r="A4" s="39"/>
      <c r="B4" s="39"/>
      <c r="C4" s="39"/>
      <c r="D4" s="39"/>
      <c r="E4" s="39"/>
      <c r="F4" s="2" t="s">
        <v>5</v>
      </c>
      <c r="G4" s="2" t="s">
        <v>6</v>
      </c>
      <c r="H4" s="2" t="s">
        <v>43</v>
      </c>
      <c r="I4" s="2" t="s">
        <v>7</v>
      </c>
    </row>
    <row r="5" spans="1:9" ht="1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s="9" customFormat="1" ht="19.5" customHeight="1">
      <c r="A6" s="27" t="s">
        <v>54</v>
      </c>
      <c r="B6" s="28"/>
      <c r="C6" s="28"/>
      <c r="D6" s="28"/>
      <c r="E6" s="28"/>
      <c r="F6" s="28"/>
      <c r="G6" s="28"/>
      <c r="H6" s="28"/>
      <c r="I6" s="28"/>
    </row>
    <row r="7" spans="1:9" ht="16.5" customHeight="1">
      <c r="A7" s="31" t="s">
        <v>95</v>
      </c>
      <c r="B7" s="26" t="s">
        <v>52</v>
      </c>
      <c r="C7" s="26" t="s">
        <v>55</v>
      </c>
      <c r="D7" s="4" t="s">
        <v>51</v>
      </c>
      <c r="E7" s="11">
        <v>990900</v>
      </c>
      <c r="F7" s="11">
        <v>970900</v>
      </c>
      <c r="G7" s="11">
        <v>20000</v>
      </c>
      <c r="H7" s="11"/>
      <c r="I7" s="11"/>
    </row>
    <row r="8" spans="1:9" ht="16.5" customHeight="1">
      <c r="A8" s="31"/>
      <c r="B8" s="26"/>
      <c r="C8" s="26"/>
      <c r="D8" s="3">
        <v>2007</v>
      </c>
      <c r="E8" s="12">
        <v>160000</v>
      </c>
      <c r="F8" s="12">
        <v>140000</v>
      </c>
      <c r="G8" s="12">
        <v>20000</v>
      </c>
      <c r="H8" s="11"/>
      <c r="I8" s="11"/>
    </row>
    <row r="9" spans="1:9" ht="16.5" customHeight="1">
      <c r="A9" s="31"/>
      <c r="B9" s="26"/>
      <c r="C9" s="26"/>
      <c r="D9" s="3">
        <v>2008</v>
      </c>
      <c r="E9" s="12">
        <v>670000</v>
      </c>
      <c r="F9" s="12">
        <v>670000</v>
      </c>
      <c r="G9" s="12"/>
      <c r="H9" s="12"/>
      <c r="I9" s="12"/>
    </row>
    <row r="10" spans="1:9" ht="16.5" customHeight="1">
      <c r="A10" s="31"/>
      <c r="B10" s="26"/>
      <c r="C10" s="26"/>
      <c r="D10" s="3">
        <v>2009</v>
      </c>
      <c r="E10" s="12">
        <v>160900</v>
      </c>
      <c r="F10" s="12">
        <v>160900</v>
      </c>
      <c r="G10" s="12"/>
      <c r="H10" s="12"/>
      <c r="I10" s="12"/>
    </row>
    <row r="11" spans="1:9" ht="21.75" customHeight="1">
      <c r="A11" s="31" t="s">
        <v>96</v>
      </c>
      <c r="B11" s="26" t="s">
        <v>21</v>
      </c>
      <c r="C11" s="26" t="s">
        <v>55</v>
      </c>
      <c r="D11" s="4" t="s">
        <v>16</v>
      </c>
      <c r="E11" s="11">
        <f>E12+E13</f>
        <v>269400</v>
      </c>
      <c r="F11" s="11"/>
      <c r="G11" s="11"/>
      <c r="H11" s="11"/>
      <c r="I11" s="11">
        <f>I12+I13</f>
        <v>269400</v>
      </c>
    </row>
    <row r="12" spans="1:9" ht="21.75" customHeight="1">
      <c r="A12" s="31"/>
      <c r="B12" s="26"/>
      <c r="C12" s="26"/>
      <c r="D12" s="3">
        <v>2008</v>
      </c>
      <c r="E12" s="12">
        <v>163000</v>
      </c>
      <c r="F12" s="12"/>
      <c r="G12" s="12"/>
      <c r="H12" s="12"/>
      <c r="I12" s="12">
        <v>163000</v>
      </c>
    </row>
    <row r="13" spans="1:9" ht="21.75" customHeight="1">
      <c r="A13" s="31"/>
      <c r="B13" s="26"/>
      <c r="C13" s="26"/>
      <c r="D13" s="3">
        <v>2009</v>
      </c>
      <c r="E13" s="12">
        <v>106400</v>
      </c>
      <c r="F13" s="12"/>
      <c r="G13" s="12"/>
      <c r="H13" s="12"/>
      <c r="I13" s="12">
        <v>106400</v>
      </c>
    </row>
    <row r="14" spans="1:9" ht="12.75">
      <c r="A14" s="37" t="s">
        <v>83</v>
      </c>
      <c r="B14" s="38"/>
      <c r="C14" s="38"/>
      <c r="D14" s="38"/>
      <c r="E14" s="38"/>
      <c r="F14" s="38"/>
      <c r="G14" s="38"/>
      <c r="H14" s="38"/>
      <c r="I14" s="38"/>
    </row>
    <row r="15" spans="1:9" s="9" customFormat="1" ht="19.5" customHeight="1">
      <c r="A15" s="27" t="s">
        <v>45</v>
      </c>
      <c r="B15" s="28"/>
      <c r="C15" s="28"/>
      <c r="D15" s="28"/>
      <c r="E15" s="28"/>
      <c r="F15" s="28"/>
      <c r="G15" s="28"/>
      <c r="H15" s="28"/>
      <c r="I15" s="28"/>
    </row>
    <row r="16" spans="1:9" ht="15" customHeight="1">
      <c r="A16" s="31" t="s">
        <v>97</v>
      </c>
      <c r="B16" s="26" t="s">
        <v>56</v>
      </c>
      <c r="C16" s="26" t="s">
        <v>33</v>
      </c>
      <c r="D16" s="4" t="s">
        <v>23</v>
      </c>
      <c r="E16" s="11">
        <f>E17+E18+E19+E20</f>
        <v>3700000</v>
      </c>
      <c r="F16" s="11">
        <f>F17+F18+F19+F20</f>
        <v>3700000</v>
      </c>
      <c r="G16" s="11"/>
      <c r="H16" s="11"/>
      <c r="I16" s="11"/>
    </row>
    <row r="17" spans="1:9" ht="15" customHeight="1">
      <c r="A17" s="31"/>
      <c r="B17" s="26"/>
      <c r="C17" s="26"/>
      <c r="D17" s="3" t="s">
        <v>26</v>
      </c>
      <c r="E17" s="12">
        <v>555000</v>
      </c>
      <c r="F17" s="12">
        <v>555000</v>
      </c>
      <c r="G17" s="12"/>
      <c r="H17" s="12"/>
      <c r="I17" s="12"/>
    </row>
    <row r="18" spans="1:9" ht="15" customHeight="1">
      <c r="A18" s="31"/>
      <c r="B18" s="26"/>
      <c r="C18" s="26"/>
      <c r="D18" s="3" t="s">
        <v>27</v>
      </c>
      <c r="E18" s="12">
        <v>786250</v>
      </c>
      <c r="F18" s="12">
        <v>786250</v>
      </c>
      <c r="G18" s="12"/>
      <c r="H18" s="12"/>
      <c r="I18" s="12"/>
    </row>
    <row r="19" spans="1:9" ht="15" customHeight="1">
      <c r="A19" s="31"/>
      <c r="B19" s="26"/>
      <c r="C19" s="26"/>
      <c r="D19" s="3" t="s">
        <v>28</v>
      </c>
      <c r="E19" s="12">
        <v>1572500</v>
      </c>
      <c r="F19" s="12">
        <v>1572500</v>
      </c>
      <c r="G19" s="12"/>
      <c r="H19" s="12"/>
      <c r="I19" s="12"/>
    </row>
    <row r="20" spans="1:9" ht="15" customHeight="1">
      <c r="A20" s="31"/>
      <c r="B20" s="26"/>
      <c r="C20" s="26"/>
      <c r="D20" s="3" t="s">
        <v>29</v>
      </c>
      <c r="E20" s="12">
        <v>786250</v>
      </c>
      <c r="F20" s="12">
        <v>786250</v>
      </c>
      <c r="G20" s="12"/>
      <c r="H20" s="12"/>
      <c r="I20" s="12"/>
    </row>
    <row r="21" spans="1:9" ht="19.5" customHeight="1">
      <c r="A21" s="31" t="s">
        <v>98</v>
      </c>
      <c r="B21" s="26" t="s">
        <v>57</v>
      </c>
      <c r="C21" s="26" t="s">
        <v>33</v>
      </c>
      <c r="D21" s="4" t="s">
        <v>10</v>
      </c>
      <c r="E21" s="11">
        <f>E22+E23+E24</f>
        <v>1200000</v>
      </c>
      <c r="F21" s="11">
        <f>F22+F23+F24</f>
        <v>1200000</v>
      </c>
      <c r="G21" s="11"/>
      <c r="H21" s="11"/>
      <c r="I21" s="11"/>
    </row>
    <row r="22" spans="1:9" ht="19.5" customHeight="1">
      <c r="A22" s="31"/>
      <c r="B22" s="26"/>
      <c r="C22" s="26"/>
      <c r="D22" s="3" t="s">
        <v>27</v>
      </c>
      <c r="E22" s="12">
        <v>400000</v>
      </c>
      <c r="F22" s="12">
        <v>400000</v>
      </c>
      <c r="G22" s="12"/>
      <c r="H22" s="12"/>
      <c r="I22" s="12"/>
    </row>
    <row r="23" spans="1:9" ht="19.5" customHeight="1">
      <c r="A23" s="31"/>
      <c r="B23" s="26"/>
      <c r="C23" s="26"/>
      <c r="D23" s="5">
        <v>2010</v>
      </c>
      <c r="E23" s="12">
        <v>400000</v>
      </c>
      <c r="F23" s="12">
        <v>400000</v>
      </c>
      <c r="G23" s="12"/>
      <c r="H23" s="12"/>
      <c r="I23" s="12"/>
    </row>
    <row r="24" spans="1:9" ht="19.5" customHeight="1">
      <c r="A24" s="31"/>
      <c r="B24" s="26"/>
      <c r="C24" s="26"/>
      <c r="D24" s="3" t="s">
        <v>29</v>
      </c>
      <c r="E24" s="12">
        <v>400000</v>
      </c>
      <c r="F24" s="12">
        <v>400000</v>
      </c>
      <c r="G24" s="12"/>
      <c r="H24" s="12"/>
      <c r="I24" s="12"/>
    </row>
    <row r="25" spans="1:9" s="9" customFormat="1" ht="19.5" customHeight="1">
      <c r="A25" s="27" t="s">
        <v>46</v>
      </c>
      <c r="B25" s="28"/>
      <c r="C25" s="28"/>
      <c r="D25" s="28"/>
      <c r="E25" s="28"/>
      <c r="F25" s="28"/>
      <c r="G25" s="28"/>
      <c r="H25" s="28"/>
      <c r="I25" s="28"/>
    </row>
    <row r="26" spans="1:9" ht="69.75" customHeight="1">
      <c r="A26" s="24" t="s">
        <v>99</v>
      </c>
      <c r="B26" s="3" t="s">
        <v>48</v>
      </c>
      <c r="C26" s="3" t="s">
        <v>31</v>
      </c>
      <c r="D26" s="4" t="s">
        <v>26</v>
      </c>
      <c r="E26" s="11">
        <v>7</v>
      </c>
      <c r="F26" s="11"/>
      <c r="G26" s="11"/>
      <c r="H26" s="11"/>
      <c r="I26" s="11">
        <v>7</v>
      </c>
    </row>
    <row r="27" spans="1:9" s="9" customFormat="1" ht="19.5" customHeight="1">
      <c r="A27" s="27" t="s">
        <v>47</v>
      </c>
      <c r="B27" s="28"/>
      <c r="C27" s="28"/>
      <c r="D27" s="28"/>
      <c r="E27" s="28"/>
      <c r="F27" s="28"/>
      <c r="G27" s="28"/>
      <c r="H27" s="28"/>
      <c r="I27" s="28"/>
    </row>
    <row r="28" spans="1:9" ht="15" customHeight="1">
      <c r="A28" s="31" t="s">
        <v>100</v>
      </c>
      <c r="B28" s="26" t="s">
        <v>39</v>
      </c>
      <c r="C28" s="26" t="s">
        <v>22</v>
      </c>
      <c r="D28" s="4" t="s">
        <v>14</v>
      </c>
      <c r="E28" s="11">
        <f>E29+E30+E31</f>
        <v>15000</v>
      </c>
      <c r="F28" s="13"/>
      <c r="G28" s="13"/>
      <c r="H28" s="13"/>
      <c r="I28" s="11">
        <v>15000</v>
      </c>
    </row>
    <row r="29" spans="1:9" ht="15" customHeight="1">
      <c r="A29" s="31"/>
      <c r="B29" s="26"/>
      <c r="C29" s="26"/>
      <c r="D29" s="3">
        <v>2008</v>
      </c>
      <c r="E29" s="12">
        <v>4500</v>
      </c>
      <c r="F29" s="12"/>
      <c r="G29" s="12"/>
      <c r="H29" s="12"/>
      <c r="I29" s="12">
        <v>4500</v>
      </c>
    </row>
    <row r="30" spans="1:9" ht="15" customHeight="1">
      <c r="A30" s="31"/>
      <c r="B30" s="26"/>
      <c r="C30" s="26"/>
      <c r="D30" s="3">
        <v>2009</v>
      </c>
      <c r="E30" s="12">
        <v>6800</v>
      </c>
      <c r="F30" s="12"/>
      <c r="G30" s="12"/>
      <c r="H30" s="12"/>
      <c r="I30" s="12">
        <v>6800</v>
      </c>
    </row>
    <row r="31" spans="1:9" ht="15" customHeight="1">
      <c r="A31" s="31"/>
      <c r="B31" s="26"/>
      <c r="C31" s="26"/>
      <c r="D31" s="3">
        <v>2010</v>
      </c>
      <c r="E31" s="12">
        <v>3700</v>
      </c>
      <c r="F31" s="12"/>
      <c r="G31" s="12"/>
      <c r="H31" s="12"/>
      <c r="I31" s="12">
        <v>3700</v>
      </c>
    </row>
    <row r="32" spans="1:9" ht="15" customHeight="1">
      <c r="A32" s="31" t="s">
        <v>101</v>
      </c>
      <c r="B32" s="26" t="s">
        <v>40</v>
      </c>
      <c r="C32" s="26" t="s">
        <v>22</v>
      </c>
      <c r="D32" s="4" t="s">
        <v>10</v>
      </c>
      <c r="E32" s="11">
        <f>SUM(E33:E35)</f>
        <v>9500</v>
      </c>
      <c r="F32" s="11"/>
      <c r="G32" s="11"/>
      <c r="H32" s="11"/>
      <c r="I32" s="11">
        <v>9500</v>
      </c>
    </row>
    <row r="33" spans="1:9" ht="15" customHeight="1">
      <c r="A33" s="31"/>
      <c r="B33" s="26"/>
      <c r="C33" s="34"/>
      <c r="D33" s="3">
        <v>2009</v>
      </c>
      <c r="E33" s="12">
        <v>3000</v>
      </c>
      <c r="F33" s="12"/>
      <c r="G33" s="12"/>
      <c r="H33" s="12"/>
      <c r="I33" s="12">
        <v>3000</v>
      </c>
    </row>
    <row r="34" spans="1:9" ht="15" customHeight="1">
      <c r="A34" s="31"/>
      <c r="B34" s="26"/>
      <c r="C34" s="34"/>
      <c r="D34" s="3">
        <v>2010</v>
      </c>
      <c r="E34" s="12">
        <v>3700</v>
      </c>
      <c r="F34" s="12"/>
      <c r="G34" s="12"/>
      <c r="H34" s="12"/>
      <c r="I34" s="12">
        <v>3700</v>
      </c>
    </row>
    <row r="35" spans="1:9" ht="15" customHeight="1">
      <c r="A35" s="31"/>
      <c r="B35" s="26"/>
      <c r="C35" s="34"/>
      <c r="D35" s="3">
        <v>2011</v>
      </c>
      <c r="E35" s="12">
        <v>2800</v>
      </c>
      <c r="F35" s="12"/>
      <c r="G35" s="12"/>
      <c r="H35" s="12"/>
      <c r="I35" s="12">
        <v>2800</v>
      </c>
    </row>
    <row r="36" spans="1:9" ht="15" customHeight="1">
      <c r="A36" s="31" t="s">
        <v>102</v>
      </c>
      <c r="B36" s="26" t="s">
        <v>89</v>
      </c>
      <c r="C36" s="26" t="s">
        <v>22</v>
      </c>
      <c r="D36" s="4" t="s">
        <v>23</v>
      </c>
      <c r="E36" s="11">
        <f>E37+E38+E39+E40</f>
        <v>12215</v>
      </c>
      <c r="F36" s="11"/>
      <c r="G36" s="11"/>
      <c r="H36" s="11"/>
      <c r="I36" s="11">
        <f>I37+I38+I39+I40</f>
        <v>12215</v>
      </c>
    </row>
    <row r="37" spans="1:9" ht="15" customHeight="1">
      <c r="A37" s="31"/>
      <c r="B37" s="26"/>
      <c r="C37" s="26"/>
      <c r="D37" s="3">
        <v>2008</v>
      </c>
      <c r="E37" s="12">
        <v>3165</v>
      </c>
      <c r="F37" s="12"/>
      <c r="G37" s="12"/>
      <c r="H37" s="12"/>
      <c r="I37" s="12">
        <v>3165</v>
      </c>
    </row>
    <row r="38" spans="1:9" ht="15" customHeight="1">
      <c r="A38" s="31"/>
      <c r="B38" s="26"/>
      <c r="C38" s="26"/>
      <c r="D38" s="3">
        <v>2009</v>
      </c>
      <c r="E38" s="12">
        <v>3460</v>
      </c>
      <c r="F38" s="12"/>
      <c r="G38" s="12"/>
      <c r="H38" s="12"/>
      <c r="I38" s="12">
        <v>3460</v>
      </c>
    </row>
    <row r="39" spans="1:9" ht="15" customHeight="1">
      <c r="A39" s="31"/>
      <c r="B39" s="26"/>
      <c r="C39" s="26"/>
      <c r="D39" s="3">
        <v>2010</v>
      </c>
      <c r="E39" s="12">
        <v>2005</v>
      </c>
      <c r="F39" s="12"/>
      <c r="G39" s="12"/>
      <c r="H39" s="12"/>
      <c r="I39" s="12">
        <v>2005</v>
      </c>
    </row>
    <row r="40" spans="1:9" ht="15" customHeight="1">
      <c r="A40" s="31"/>
      <c r="B40" s="26"/>
      <c r="C40" s="26"/>
      <c r="D40" s="3">
        <v>2011</v>
      </c>
      <c r="E40" s="12">
        <v>3585</v>
      </c>
      <c r="F40" s="12"/>
      <c r="G40" s="12"/>
      <c r="H40" s="12"/>
      <c r="I40" s="12">
        <v>3585</v>
      </c>
    </row>
    <row r="41" spans="1:9" ht="15" customHeight="1">
      <c r="A41" s="31" t="s">
        <v>103</v>
      </c>
      <c r="B41" s="26" t="s">
        <v>58</v>
      </c>
      <c r="C41" s="26" t="s">
        <v>24</v>
      </c>
      <c r="D41" s="4" t="s">
        <v>23</v>
      </c>
      <c r="E41" s="11">
        <v>93200</v>
      </c>
      <c r="F41" s="11"/>
      <c r="G41" s="11"/>
      <c r="H41" s="11"/>
      <c r="I41" s="11">
        <v>93200</v>
      </c>
    </row>
    <row r="42" spans="1:9" ht="15" customHeight="1">
      <c r="A42" s="31"/>
      <c r="B42" s="26"/>
      <c r="C42" s="26"/>
      <c r="D42" s="3">
        <v>2008</v>
      </c>
      <c r="E42" s="12">
        <v>23300</v>
      </c>
      <c r="F42" s="12"/>
      <c r="G42" s="12"/>
      <c r="H42" s="12"/>
      <c r="I42" s="12">
        <v>23300</v>
      </c>
    </row>
    <row r="43" spans="1:9" ht="15" customHeight="1">
      <c r="A43" s="31"/>
      <c r="B43" s="26"/>
      <c r="C43" s="26"/>
      <c r="D43" s="3">
        <v>2009</v>
      </c>
      <c r="E43" s="12">
        <v>23300</v>
      </c>
      <c r="F43" s="12"/>
      <c r="G43" s="12"/>
      <c r="H43" s="12"/>
      <c r="I43" s="12">
        <v>23300</v>
      </c>
    </row>
    <row r="44" spans="1:9" ht="15" customHeight="1">
      <c r="A44" s="31"/>
      <c r="B44" s="26"/>
      <c r="C44" s="26"/>
      <c r="D44" s="3">
        <v>2010</v>
      </c>
      <c r="E44" s="12">
        <v>23300</v>
      </c>
      <c r="F44" s="12"/>
      <c r="G44" s="12"/>
      <c r="H44" s="12"/>
      <c r="I44" s="12">
        <v>23300</v>
      </c>
    </row>
    <row r="45" spans="1:9" ht="15" customHeight="1">
      <c r="A45" s="31"/>
      <c r="B45" s="26"/>
      <c r="C45" s="26"/>
      <c r="D45" s="3">
        <v>2011</v>
      </c>
      <c r="E45" s="12">
        <v>23300</v>
      </c>
      <c r="F45" s="12"/>
      <c r="G45" s="12"/>
      <c r="H45" s="12"/>
      <c r="I45" s="12">
        <v>23300</v>
      </c>
    </row>
    <row r="46" spans="1:9" ht="15" customHeight="1">
      <c r="A46" s="31" t="s">
        <v>104</v>
      </c>
      <c r="B46" s="26" t="s">
        <v>59</v>
      </c>
      <c r="C46" s="26" t="s">
        <v>24</v>
      </c>
      <c r="D46" s="4" t="s">
        <v>23</v>
      </c>
      <c r="E46" s="11">
        <v>99200</v>
      </c>
      <c r="F46" s="12"/>
      <c r="G46" s="12"/>
      <c r="H46" s="12"/>
      <c r="I46" s="11">
        <v>99200</v>
      </c>
    </row>
    <row r="47" spans="1:9" ht="15" customHeight="1">
      <c r="A47" s="31"/>
      <c r="B47" s="30"/>
      <c r="C47" s="26"/>
      <c r="D47" s="3">
        <v>2008</v>
      </c>
      <c r="E47" s="12">
        <v>24800</v>
      </c>
      <c r="F47" s="12"/>
      <c r="G47" s="12"/>
      <c r="H47" s="12"/>
      <c r="I47" s="12">
        <v>24800</v>
      </c>
    </row>
    <row r="48" spans="1:9" ht="15" customHeight="1">
      <c r="A48" s="31"/>
      <c r="B48" s="30"/>
      <c r="C48" s="26"/>
      <c r="D48" s="3">
        <v>2009</v>
      </c>
      <c r="E48" s="12">
        <v>24800</v>
      </c>
      <c r="F48" s="12"/>
      <c r="G48" s="12"/>
      <c r="H48" s="12"/>
      <c r="I48" s="12">
        <v>24800</v>
      </c>
    </row>
    <row r="49" spans="1:9" ht="15" customHeight="1">
      <c r="A49" s="31"/>
      <c r="B49" s="30"/>
      <c r="C49" s="26"/>
      <c r="D49" s="3">
        <v>2010</v>
      </c>
      <c r="E49" s="12">
        <v>24800</v>
      </c>
      <c r="F49" s="12"/>
      <c r="G49" s="12"/>
      <c r="H49" s="12"/>
      <c r="I49" s="12">
        <v>24800</v>
      </c>
    </row>
    <row r="50" spans="1:9" ht="15" customHeight="1">
      <c r="A50" s="31"/>
      <c r="B50" s="30"/>
      <c r="C50" s="26"/>
      <c r="D50" s="3">
        <v>2011</v>
      </c>
      <c r="E50" s="12">
        <v>24800</v>
      </c>
      <c r="F50" s="12"/>
      <c r="G50" s="12"/>
      <c r="H50" s="12"/>
      <c r="I50" s="12">
        <v>24800</v>
      </c>
    </row>
    <row r="51" spans="1:9" ht="18" customHeight="1">
      <c r="A51" s="31" t="s">
        <v>105</v>
      </c>
      <c r="B51" s="26" t="s">
        <v>74</v>
      </c>
      <c r="C51" s="26" t="s">
        <v>73</v>
      </c>
      <c r="D51" s="15" t="s">
        <v>23</v>
      </c>
      <c r="E51" s="13">
        <v>900000</v>
      </c>
      <c r="F51" s="14"/>
      <c r="G51" s="14"/>
      <c r="H51" s="14"/>
      <c r="I51" s="13">
        <v>900000</v>
      </c>
    </row>
    <row r="52" spans="1:9" ht="18" customHeight="1">
      <c r="A52" s="31"/>
      <c r="B52" s="29"/>
      <c r="C52" s="30"/>
      <c r="D52" s="8">
        <v>2008</v>
      </c>
      <c r="E52" s="14">
        <v>20000</v>
      </c>
      <c r="F52" s="14"/>
      <c r="G52" s="14"/>
      <c r="H52" s="14"/>
      <c r="I52" s="14">
        <v>20000</v>
      </c>
    </row>
    <row r="53" spans="1:9" ht="18" customHeight="1">
      <c r="A53" s="31"/>
      <c r="B53" s="29"/>
      <c r="C53" s="30"/>
      <c r="D53" s="8">
        <v>2009</v>
      </c>
      <c r="E53" s="14">
        <v>300000</v>
      </c>
      <c r="F53" s="14"/>
      <c r="G53" s="14"/>
      <c r="H53" s="14"/>
      <c r="I53" s="14">
        <v>300000</v>
      </c>
    </row>
    <row r="54" spans="1:9" ht="18" customHeight="1">
      <c r="A54" s="31"/>
      <c r="B54" s="29"/>
      <c r="C54" s="30"/>
      <c r="D54" s="8">
        <v>2010</v>
      </c>
      <c r="E54" s="14">
        <v>300000</v>
      </c>
      <c r="F54" s="14"/>
      <c r="G54" s="14"/>
      <c r="H54" s="14"/>
      <c r="I54" s="14">
        <v>300000</v>
      </c>
    </row>
    <row r="55" spans="1:9" ht="18" customHeight="1">
      <c r="A55" s="31"/>
      <c r="B55" s="29"/>
      <c r="C55" s="30"/>
      <c r="D55" s="8">
        <v>2011</v>
      </c>
      <c r="E55" s="14">
        <v>280000</v>
      </c>
      <c r="F55" s="14"/>
      <c r="G55" s="14"/>
      <c r="H55" s="14"/>
      <c r="I55" s="14">
        <v>280000</v>
      </c>
    </row>
    <row r="56" spans="1:9" ht="115.5" customHeight="1">
      <c r="A56" s="24" t="s">
        <v>106</v>
      </c>
      <c r="B56" s="3" t="s">
        <v>75</v>
      </c>
      <c r="C56" s="3" t="s">
        <v>60</v>
      </c>
      <c r="D56" s="4" t="s">
        <v>26</v>
      </c>
      <c r="E56" s="11">
        <v>35</v>
      </c>
      <c r="F56" s="11"/>
      <c r="G56" s="11"/>
      <c r="H56" s="11">
        <v>35</v>
      </c>
      <c r="I56" s="14"/>
    </row>
    <row r="57" spans="1:9" ht="24" customHeight="1">
      <c r="A57" s="31" t="s">
        <v>107</v>
      </c>
      <c r="B57" s="26" t="s">
        <v>90</v>
      </c>
      <c r="C57" s="26" t="s">
        <v>25</v>
      </c>
      <c r="D57" s="4" t="s">
        <v>23</v>
      </c>
      <c r="E57" s="11">
        <v>1598</v>
      </c>
      <c r="F57" s="11"/>
      <c r="G57" s="11">
        <v>560</v>
      </c>
      <c r="H57" s="17"/>
      <c r="I57" s="11">
        <v>1038</v>
      </c>
    </row>
    <row r="58" spans="1:9" ht="24" customHeight="1">
      <c r="A58" s="31"/>
      <c r="B58" s="26"/>
      <c r="C58" s="26"/>
      <c r="D58" s="3">
        <v>2008</v>
      </c>
      <c r="E58" s="12">
        <v>523</v>
      </c>
      <c r="F58" s="12"/>
      <c r="G58" s="12">
        <v>315</v>
      </c>
      <c r="H58" s="17"/>
      <c r="I58" s="12">
        <v>208</v>
      </c>
    </row>
    <row r="59" spans="1:9" ht="24" customHeight="1">
      <c r="A59" s="31"/>
      <c r="B59" s="26"/>
      <c r="C59" s="26"/>
      <c r="D59" s="3">
        <v>2009</v>
      </c>
      <c r="E59" s="12">
        <v>453</v>
      </c>
      <c r="F59" s="12"/>
      <c r="G59" s="12">
        <v>245</v>
      </c>
      <c r="H59" s="17"/>
      <c r="I59" s="12">
        <v>208</v>
      </c>
    </row>
    <row r="60" spans="1:9" ht="24" customHeight="1">
      <c r="A60" s="31"/>
      <c r="B60" s="26"/>
      <c r="C60" s="26"/>
      <c r="D60" s="3">
        <v>2010</v>
      </c>
      <c r="E60" s="12">
        <v>518</v>
      </c>
      <c r="F60" s="12"/>
      <c r="G60" s="12"/>
      <c r="H60" s="17"/>
      <c r="I60" s="12">
        <v>518</v>
      </c>
    </row>
    <row r="61" spans="1:9" ht="24" customHeight="1">
      <c r="A61" s="31"/>
      <c r="B61" s="26"/>
      <c r="C61" s="26"/>
      <c r="D61" s="3">
        <v>2011</v>
      </c>
      <c r="E61" s="12">
        <v>104</v>
      </c>
      <c r="F61" s="12"/>
      <c r="G61" s="12"/>
      <c r="H61" s="17"/>
      <c r="I61" s="12">
        <v>104</v>
      </c>
    </row>
    <row r="62" spans="1:9" ht="63.75" customHeight="1">
      <c r="A62" s="24" t="s">
        <v>108</v>
      </c>
      <c r="B62" s="3" t="s">
        <v>32</v>
      </c>
      <c r="C62" s="3" t="s">
        <v>25</v>
      </c>
      <c r="D62" s="4" t="s">
        <v>28</v>
      </c>
      <c r="E62" s="11">
        <v>65</v>
      </c>
      <c r="F62" s="11"/>
      <c r="G62" s="11">
        <v>65</v>
      </c>
      <c r="H62" s="11"/>
      <c r="I62" s="11"/>
    </row>
    <row r="63" spans="1:13" s="9" customFormat="1" ht="19.5" customHeight="1">
      <c r="A63" s="27" t="s">
        <v>49</v>
      </c>
      <c r="B63" s="28"/>
      <c r="C63" s="28"/>
      <c r="D63" s="28"/>
      <c r="E63" s="28"/>
      <c r="F63" s="28"/>
      <c r="G63" s="28"/>
      <c r="H63" s="28"/>
      <c r="I63" s="28"/>
      <c r="K63" s="19"/>
      <c r="L63" s="19"/>
      <c r="M63" s="19"/>
    </row>
    <row r="64" spans="1:13" ht="15" customHeight="1">
      <c r="A64" s="31" t="s">
        <v>109</v>
      </c>
      <c r="B64" s="26" t="s">
        <v>84</v>
      </c>
      <c r="C64" s="26" t="s">
        <v>34</v>
      </c>
      <c r="D64" s="4" t="s">
        <v>71</v>
      </c>
      <c r="E64" s="13">
        <f aca="true" t="shared" si="0" ref="E64:E69">SUM(F64:I64)</f>
        <v>1115550</v>
      </c>
      <c r="F64" s="11">
        <f>SUM(F65:F70)</f>
        <v>795314</v>
      </c>
      <c r="G64" s="11"/>
      <c r="H64" s="11">
        <f>SUM(H65:H70)</f>
        <v>320236</v>
      </c>
      <c r="I64" s="11"/>
      <c r="K64" s="20"/>
      <c r="L64" s="20"/>
      <c r="M64" s="20"/>
    </row>
    <row r="65" spans="1:13" ht="15" customHeight="1">
      <c r="A65" s="31"/>
      <c r="B65" s="26"/>
      <c r="C65" s="26"/>
      <c r="D65" s="5">
        <v>2007</v>
      </c>
      <c r="E65" s="14">
        <f t="shared" si="0"/>
        <v>21600</v>
      </c>
      <c r="F65" s="21">
        <v>5400</v>
      </c>
      <c r="G65" s="21"/>
      <c r="H65" s="21">
        <f>16200</f>
        <v>16200</v>
      </c>
      <c r="I65" s="11"/>
      <c r="K65" s="18"/>
      <c r="L65" s="18"/>
      <c r="M65" s="18"/>
    </row>
    <row r="66" spans="1:13" ht="15" customHeight="1">
      <c r="A66" s="31"/>
      <c r="B66" s="26"/>
      <c r="C66" s="26"/>
      <c r="D66" s="3" t="s">
        <v>26</v>
      </c>
      <c r="E66" s="14">
        <f t="shared" si="0"/>
        <v>132000</v>
      </c>
      <c r="F66" s="12">
        <f>72900+12750</f>
        <v>85650</v>
      </c>
      <c r="G66" s="12"/>
      <c r="H66" s="12">
        <f>8100+38250</f>
        <v>46350</v>
      </c>
      <c r="I66" s="12"/>
      <c r="K66" s="18"/>
      <c r="L66" s="18"/>
      <c r="M66" s="18"/>
    </row>
    <row r="67" spans="1:13" ht="15" customHeight="1">
      <c r="A67" s="31"/>
      <c r="B67" s="26"/>
      <c r="C67" s="26"/>
      <c r="D67" s="3" t="s">
        <v>27</v>
      </c>
      <c r="E67" s="14">
        <f t="shared" si="0"/>
        <v>279850</v>
      </c>
      <c r="F67" s="12">
        <f>196650+15338</f>
        <v>211988</v>
      </c>
      <c r="G67" s="12"/>
      <c r="H67" s="12">
        <f>21850+46012</f>
        <v>67862</v>
      </c>
      <c r="I67" s="12"/>
      <c r="K67" s="18"/>
      <c r="L67" s="18"/>
      <c r="M67" s="18"/>
    </row>
    <row r="68" spans="1:13" ht="15" customHeight="1">
      <c r="A68" s="31"/>
      <c r="B68" s="26"/>
      <c r="C68" s="26"/>
      <c r="D68" s="3" t="s">
        <v>28</v>
      </c>
      <c r="E68" s="14">
        <f t="shared" si="0"/>
        <v>263949</v>
      </c>
      <c r="F68" s="12">
        <f>176850+16862</f>
        <v>193712</v>
      </c>
      <c r="G68" s="12"/>
      <c r="H68" s="12">
        <f>19650+50587</f>
        <v>70237</v>
      </c>
      <c r="I68" s="12"/>
      <c r="K68" s="18"/>
      <c r="L68" s="18"/>
      <c r="M68" s="18"/>
    </row>
    <row r="69" spans="1:13" ht="15" customHeight="1">
      <c r="A69" s="31"/>
      <c r="B69" s="26"/>
      <c r="C69" s="26"/>
      <c r="D69" s="3" t="s">
        <v>29</v>
      </c>
      <c r="E69" s="14">
        <f t="shared" si="0"/>
        <v>290900</v>
      </c>
      <c r="F69" s="12">
        <f>198000+17725</f>
        <v>215725</v>
      </c>
      <c r="G69" s="12"/>
      <c r="H69" s="12">
        <f>22000+53175</f>
        <v>75175</v>
      </c>
      <c r="I69" s="12"/>
      <c r="K69" s="18"/>
      <c r="L69" s="18"/>
      <c r="M69" s="18"/>
    </row>
    <row r="70" spans="1:13" ht="15" customHeight="1">
      <c r="A70" s="31"/>
      <c r="B70" s="26"/>
      <c r="C70" s="26"/>
      <c r="D70" s="8">
        <v>2012</v>
      </c>
      <c r="E70" s="14">
        <f>SUM(F70:I70)</f>
        <v>127251</v>
      </c>
      <c r="F70" s="12">
        <f>70650+12189</f>
        <v>82839</v>
      </c>
      <c r="G70" s="12"/>
      <c r="H70" s="12">
        <f>7850+36562</f>
        <v>44412</v>
      </c>
      <c r="I70" s="12"/>
      <c r="K70" s="18"/>
      <c r="L70" s="18"/>
      <c r="M70" s="18"/>
    </row>
    <row r="71" spans="1:13" ht="15" customHeight="1">
      <c r="A71" s="31" t="s">
        <v>110</v>
      </c>
      <c r="B71" s="26" t="s">
        <v>53</v>
      </c>
      <c r="C71" s="26" t="s">
        <v>34</v>
      </c>
      <c r="D71" s="4" t="s">
        <v>71</v>
      </c>
      <c r="E71" s="11">
        <f>SUM(F71:I71)</f>
        <v>418600</v>
      </c>
      <c r="F71" s="11">
        <f>SUM(F72:F77)</f>
        <v>365100</v>
      </c>
      <c r="G71" s="11"/>
      <c r="H71" s="11">
        <f>SUM(H72:H77)</f>
        <v>53500</v>
      </c>
      <c r="I71" s="12"/>
      <c r="K71" s="20"/>
      <c r="L71" s="20"/>
      <c r="M71" s="20"/>
    </row>
    <row r="72" spans="1:13" ht="15" customHeight="1">
      <c r="A72" s="31"/>
      <c r="B72" s="30"/>
      <c r="C72" s="26"/>
      <c r="D72" s="3">
        <v>2007</v>
      </c>
      <c r="E72" s="12">
        <f aca="true" t="shared" si="1" ref="E72:E77">SUM(F72:I72)</f>
        <v>3100</v>
      </c>
      <c r="F72" s="21">
        <v>1550</v>
      </c>
      <c r="G72" s="21"/>
      <c r="H72" s="21">
        <v>1550</v>
      </c>
      <c r="I72" s="12"/>
      <c r="K72" s="18"/>
      <c r="L72" s="18"/>
      <c r="M72" s="18"/>
    </row>
    <row r="73" spans="1:13" ht="15" customHeight="1">
      <c r="A73" s="31"/>
      <c r="B73" s="30"/>
      <c r="C73" s="26"/>
      <c r="D73" s="3" t="s">
        <v>26</v>
      </c>
      <c r="E73" s="12">
        <f t="shared" si="1"/>
        <v>103300</v>
      </c>
      <c r="F73" s="12">
        <f>88470+2500</f>
        <v>90970</v>
      </c>
      <c r="G73" s="12"/>
      <c r="H73" s="12">
        <f>9830+2500</f>
        <v>12330</v>
      </c>
      <c r="I73" s="12"/>
      <c r="K73" s="18"/>
      <c r="L73" s="18"/>
      <c r="M73" s="18"/>
    </row>
    <row r="74" spans="1:13" ht="15" customHeight="1">
      <c r="A74" s="31"/>
      <c r="B74" s="30"/>
      <c r="C74" s="26"/>
      <c r="D74" s="3" t="s">
        <v>27</v>
      </c>
      <c r="E74" s="12">
        <f t="shared" si="1"/>
        <v>109700</v>
      </c>
      <c r="F74" s="12">
        <f>92790+3300</f>
        <v>96090</v>
      </c>
      <c r="G74" s="12"/>
      <c r="H74" s="12">
        <f>10310+3300</f>
        <v>13610</v>
      </c>
      <c r="I74" s="12"/>
      <c r="K74" s="18"/>
      <c r="L74" s="18"/>
      <c r="M74" s="18"/>
    </row>
    <row r="75" spans="1:13" ht="15" customHeight="1">
      <c r="A75" s="31"/>
      <c r="B75" s="30"/>
      <c r="C75" s="26"/>
      <c r="D75" s="3" t="s">
        <v>28</v>
      </c>
      <c r="E75" s="12">
        <f t="shared" si="1"/>
        <v>111200</v>
      </c>
      <c r="F75" s="12">
        <f>95040+2800</f>
        <v>97840</v>
      </c>
      <c r="G75" s="12"/>
      <c r="H75" s="12">
        <f>10560+2800</f>
        <v>13360</v>
      </c>
      <c r="I75" s="12"/>
      <c r="K75" s="18"/>
      <c r="L75" s="18"/>
      <c r="M75" s="18"/>
    </row>
    <row r="76" spans="1:13" ht="15" customHeight="1">
      <c r="A76" s="31"/>
      <c r="B76" s="30"/>
      <c r="C76" s="26"/>
      <c r="D76" s="3" t="s">
        <v>29</v>
      </c>
      <c r="E76" s="12">
        <f t="shared" si="1"/>
        <v>58500</v>
      </c>
      <c r="F76" s="12">
        <f>48690+2200</f>
        <v>50890</v>
      </c>
      <c r="G76" s="12"/>
      <c r="H76" s="12">
        <f>5410+2200</f>
        <v>7610</v>
      </c>
      <c r="I76" s="12"/>
      <c r="K76" s="18"/>
      <c r="L76" s="18"/>
      <c r="M76" s="18"/>
    </row>
    <row r="77" spans="1:13" ht="15" customHeight="1">
      <c r="A77" s="31"/>
      <c r="B77" s="30"/>
      <c r="C77" s="30"/>
      <c r="D77" s="3">
        <v>2012</v>
      </c>
      <c r="E77" s="12">
        <f t="shared" si="1"/>
        <v>32800</v>
      </c>
      <c r="F77" s="12">
        <f>25560+2200</f>
        <v>27760</v>
      </c>
      <c r="G77" s="12"/>
      <c r="H77" s="12">
        <f>2840+2200</f>
        <v>5040</v>
      </c>
      <c r="I77" s="12"/>
      <c r="K77" s="18"/>
      <c r="L77" s="18"/>
      <c r="M77" s="18"/>
    </row>
    <row r="78" spans="1:9" ht="15" customHeight="1">
      <c r="A78" s="31" t="s">
        <v>111</v>
      </c>
      <c r="B78" s="26" t="s">
        <v>35</v>
      </c>
      <c r="C78" s="26" t="s">
        <v>87</v>
      </c>
      <c r="D78" s="4" t="s">
        <v>71</v>
      </c>
      <c r="E78" s="11">
        <f>SUM(F78:I78)</f>
        <v>2697270</v>
      </c>
      <c r="F78" s="11">
        <f>F79+F80+F81+F82+F83+F84</f>
        <v>2622270</v>
      </c>
      <c r="G78" s="11"/>
      <c r="H78" s="11">
        <f>H79+H80+H81+H82+H83+H84</f>
        <v>75000</v>
      </c>
      <c r="I78" s="11"/>
    </row>
    <row r="79" spans="1:9" ht="15" customHeight="1">
      <c r="A79" s="31"/>
      <c r="B79" s="26"/>
      <c r="C79" s="26"/>
      <c r="D79" s="3" t="s">
        <v>36</v>
      </c>
      <c r="E79" s="12">
        <f aca="true" t="shared" si="2" ref="E79:E84">SUM(F79:I79)</f>
        <v>83200</v>
      </c>
      <c r="F79" s="12">
        <v>78200</v>
      </c>
      <c r="G79" s="12"/>
      <c r="H79" s="12">
        <v>5000</v>
      </c>
      <c r="I79" s="12"/>
    </row>
    <row r="80" spans="1:9" ht="15" customHeight="1">
      <c r="A80" s="31"/>
      <c r="B80" s="26"/>
      <c r="C80" s="26"/>
      <c r="D80" s="3" t="s">
        <v>26</v>
      </c>
      <c r="E80" s="12">
        <f t="shared" si="2"/>
        <v>489160</v>
      </c>
      <c r="F80" s="12">
        <v>479160</v>
      </c>
      <c r="G80" s="12"/>
      <c r="H80" s="12">
        <v>10000</v>
      </c>
      <c r="I80" s="12"/>
    </row>
    <row r="81" spans="1:9" ht="15" customHeight="1">
      <c r="A81" s="31"/>
      <c r="B81" s="26"/>
      <c r="C81" s="26"/>
      <c r="D81" s="3" t="s">
        <v>27</v>
      </c>
      <c r="E81" s="12">
        <f t="shared" si="2"/>
        <v>514910</v>
      </c>
      <c r="F81" s="12">
        <v>504910</v>
      </c>
      <c r="G81" s="12"/>
      <c r="H81" s="12">
        <v>10000</v>
      </c>
      <c r="I81" s="12"/>
    </row>
    <row r="82" spans="1:9" ht="15" customHeight="1">
      <c r="A82" s="31"/>
      <c r="B82" s="26"/>
      <c r="C82" s="26"/>
      <c r="D82" s="3" t="s">
        <v>28</v>
      </c>
      <c r="E82" s="12">
        <f t="shared" si="2"/>
        <v>602000</v>
      </c>
      <c r="F82" s="12">
        <v>587000</v>
      </c>
      <c r="G82" s="12"/>
      <c r="H82" s="12">
        <v>15000</v>
      </c>
      <c r="I82" s="12"/>
    </row>
    <row r="83" spans="1:9" ht="15" customHeight="1">
      <c r="A83" s="31"/>
      <c r="B83" s="26"/>
      <c r="C83" s="26"/>
      <c r="D83" s="3" t="s">
        <v>29</v>
      </c>
      <c r="E83" s="12">
        <f t="shared" si="2"/>
        <v>756000</v>
      </c>
      <c r="F83" s="12">
        <v>741000</v>
      </c>
      <c r="G83" s="12"/>
      <c r="H83" s="12">
        <v>15000</v>
      </c>
      <c r="I83" s="12"/>
    </row>
    <row r="84" spans="1:9" ht="15" customHeight="1">
      <c r="A84" s="31"/>
      <c r="B84" s="26"/>
      <c r="C84" s="26"/>
      <c r="D84" s="3">
        <v>2012</v>
      </c>
      <c r="E84" s="12">
        <f t="shared" si="2"/>
        <v>252000</v>
      </c>
      <c r="F84" s="12">
        <v>232000</v>
      </c>
      <c r="G84" s="12"/>
      <c r="H84" s="12">
        <v>20000</v>
      </c>
      <c r="I84" s="12"/>
    </row>
    <row r="85" spans="1:9" ht="15" customHeight="1">
      <c r="A85" s="31" t="s">
        <v>112</v>
      </c>
      <c r="B85" s="26" t="s">
        <v>72</v>
      </c>
      <c r="C85" s="26" t="s">
        <v>30</v>
      </c>
      <c r="D85" s="4" t="s">
        <v>14</v>
      </c>
      <c r="E85" s="11">
        <v>120392</v>
      </c>
      <c r="F85" s="11">
        <v>120392</v>
      </c>
      <c r="G85" s="12"/>
      <c r="H85" s="12"/>
      <c r="I85" s="12"/>
    </row>
    <row r="86" spans="1:9" ht="15" customHeight="1">
      <c r="A86" s="42"/>
      <c r="B86" s="26"/>
      <c r="C86" s="26"/>
      <c r="D86" s="3">
        <v>2008</v>
      </c>
      <c r="E86" s="12">
        <v>38080</v>
      </c>
      <c r="F86" s="12">
        <v>38080</v>
      </c>
      <c r="G86" s="12"/>
      <c r="H86" s="12"/>
      <c r="I86" s="12"/>
    </row>
    <row r="87" spans="1:9" ht="15" customHeight="1">
      <c r="A87" s="42"/>
      <c r="B87" s="26"/>
      <c r="C87" s="26"/>
      <c r="D87" s="3">
        <v>2009</v>
      </c>
      <c r="E87" s="12">
        <v>34852</v>
      </c>
      <c r="F87" s="12">
        <v>34852</v>
      </c>
      <c r="G87" s="12"/>
      <c r="H87" s="12"/>
      <c r="I87" s="12"/>
    </row>
    <row r="88" spans="1:9" ht="15" customHeight="1">
      <c r="A88" s="42"/>
      <c r="B88" s="26"/>
      <c r="C88" s="26"/>
      <c r="D88" s="3">
        <v>2010</v>
      </c>
      <c r="E88" s="12">
        <v>47460</v>
      </c>
      <c r="F88" s="12">
        <v>47460</v>
      </c>
      <c r="G88" s="12"/>
      <c r="H88" s="12"/>
      <c r="I88" s="12"/>
    </row>
    <row r="89" spans="1:9" s="9" customFormat="1" ht="19.5" customHeight="1">
      <c r="A89" s="27" t="s">
        <v>50</v>
      </c>
      <c r="B89" s="28"/>
      <c r="C89" s="28"/>
      <c r="D89" s="28"/>
      <c r="E89" s="28"/>
      <c r="F89" s="28"/>
      <c r="G89" s="28"/>
      <c r="H89" s="28"/>
      <c r="I89" s="28"/>
    </row>
    <row r="90" spans="1:9" ht="15" customHeight="1">
      <c r="A90" s="31" t="s">
        <v>113</v>
      </c>
      <c r="B90" s="26" t="s">
        <v>9</v>
      </c>
      <c r="C90" s="26" t="s">
        <v>61</v>
      </c>
      <c r="D90" s="4" t="s">
        <v>10</v>
      </c>
      <c r="E90" s="11">
        <f>E91+E92+E93</f>
        <v>900000</v>
      </c>
      <c r="F90" s="11">
        <f>F91+F92+F93</f>
        <v>900000</v>
      </c>
      <c r="G90" s="11"/>
      <c r="H90" s="11"/>
      <c r="I90" s="11"/>
    </row>
    <row r="91" spans="1:9" ht="15" customHeight="1">
      <c r="A91" s="31"/>
      <c r="B91" s="26"/>
      <c r="C91" s="26"/>
      <c r="D91" s="3">
        <v>2009</v>
      </c>
      <c r="E91" s="12">
        <v>300000</v>
      </c>
      <c r="F91" s="12">
        <v>300000</v>
      </c>
      <c r="G91" s="12"/>
      <c r="H91" s="12"/>
      <c r="I91" s="12"/>
    </row>
    <row r="92" spans="1:9" ht="15" customHeight="1">
      <c r="A92" s="31"/>
      <c r="B92" s="26"/>
      <c r="C92" s="26"/>
      <c r="D92" s="3">
        <v>2010</v>
      </c>
      <c r="E92" s="12">
        <v>300000</v>
      </c>
      <c r="F92" s="12">
        <v>300000</v>
      </c>
      <c r="G92" s="12"/>
      <c r="H92" s="12"/>
      <c r="I92" s="12"/>
    </row>
    <row r="93" spans="1:9" ht="15" customHeight="1">
      <c r="A93" s="31"/>
      <c r="B93" s="26"/>
      <c r="C93" s="26"/>
      <c r="D93" s="3">
        <v>2011</v>
      </c>
      <c r="E93" s="12">
        <v>300000</v>
      </c>
      <c r="F93" s="12">
        <v>300000</v>
      </c>
      <c r="G93" s="12"/>
      <c r="H93" s="12"/>
      <c r="I93" s="12"/>
    </row>
    <row r="94" spans="1:9" ht="15" customHeight="1">
      <c r="A94" s="31" t="s">
        <v>114</v>
      </c>
      <c r="B94" s="26" t="s">
        <v>11</v>
      </c>
      <c r="C94" s="26" t="s">
        <v>61</v>
      </c>
      <c r="D94" s="4" t="s">
        <v>12</v>
      </c>
      <c r="E94" s="11">
        <f>E95+E96+E97+E98+E99</f>
        <v>2500000</v>
      </c>
      <c r="F94" s="11"/>
      <c r="G94" s="11"/>
      <c r="H94" s="11"/>
      <c r="I94" s="11">
        <f>I95+I96+I97+I98+I99</f>
        <v>2500000</v>
      </c>
    </row>
    <row r="95" spans="1:9" ht="15" customHeight="1">
      <c r="A95" s="31"/>
      <c r="B95" s="26"/>
      <c r="C95" s="26"/>
      <c r="D95" s="3">
        <v>2007</v>
      </c>
      <c r="E95" s="12">
        <v>250000</v>
      </c>
      <c r="F95" s="12"/>
      <c r="G95" s="12"/>
      <c r="H95" s="12"/>
      <c r="I95" s="12">
        <v>250000</v>
      </c>
    </row>
    <row r="96" spans="1:9" ht="15" customHeight="1">
      <c r="A96" s="31"/>
      <c r="B96" s="26"/>
      <c r="C96" s="26"/>
      <c r="D96" s="3">
        <v>2008</v>
      </c>
      <c r="E96" s="12">
        <v>525000</v>
      </c>
      <c r="F96" s="12"/>
      <c r="G96" s="12"/>
      <c r="H96" s="12"/>
      <c r="I96" s="12">
        <v>525000</v>
      </c>
    </row>
    <row r="97" spans="1:9" ht="15" customHeight="1">
      <c r="A97" s="31"/>
      <c r="B97" s="26"/>
      <c r="C97" s="26"/>
      <c r="D97" s="3">
        <v>2009</v>
      </c>
      <c r="E97" s="12">
        <v>575000</v>
      </c>
      <c r="F97" s="12"/>
      <c r="G97" s="12"/>
      <c r="H97" s="12"/>
      <c r="I97" s="12">
        <v>575000</v>
      </c>
    </row>
    <row r="98" spans="1:9" ht="15" customHeight="1">
      <c r="A98" s="31"/>
      <c r="B98" s="26"/>
      <c r="C98" s="26"/>
      <c r="D98" s="3">
        <v>2010</v>
      </c>
      <c r="E98" s="12">
        <v>575000</v>
      </c>
      <c r="F98" s="12"/>
      <c r="G98" s="12"/>
      <c r="H98" s="12"/>
      <c r="I98" s="12">
        <v>575000</v>
      </c>
    </row>
    <row r="99" spans="1:9" ht="15" customHeight="1">
      <c r="A99" s="31"/>
      <c r="B99" s="26"/>
      <c r="C99" s="26"/>
      <c r="D99" s="3">
        <v>2011</v>
      </c>
      <c r="E99" s="12">
        <v>575000</v>
      </c>
      <c r="F99" s="12"/>
      <c r="G99" s="12"/>
      <c r="H99" s="12"/>
      <c r="I99" s="12">
        <v>575000</v>
      </c>
    </row>
    <row r="100" spans="1:9" ht="15" customHeight="1">
      <c r="A100" s="31" t="s">
        <v>115</v>
      </c>
      <c r="B100" s="26" t="s">
        <v>13</v>
      </c>
      <c r="C100" s="26" t="s">
        <v>61</v>
      </c>
      <c r="D100" s="4" t="s">
        <v>14</v>
      </c>
      <c r="E100" s="11">
        <f>E101+E102+E103</f>
        <v>50000</v>
      </c>
      <c r="F100" s="11">
        <f>F101+F102+F103</f>
        <v>50000</v>
      </c>
      <c r="G100" s="11"/>
      <c r="H100" s="11"/>
      <c r="I100" s="11"/>
    </row>
    <row r="101" spans="1:9" ht="15" customHeight="1">
      <c r="A101" s="31"/>
      <c r="B101" s="26"/>
      <c r="C101" s="26"/>
      <c r="D101" s="3">
        <v>2008</v>
      </c>
      <c r="E101" s="12">
        <v>10000</v>
      </c>
      <c r="F101" s="12">
        <v>10000</v>
      </c>
      <c r="G101" s="12"/>
      <c r="H101" s="12"/>
      <c r="I101" s="12"/>
    </row>
    <row r="102" spans="1:9" ht="15" customHeight="1">
      <c r="A102" s="31"/>
      <c r="B102" s="26"/>
      <c r="C102" s="26"/>
      <c r="D102" s="3">
        <v>2009</v>
      </c>
      <c r="E102" s="12">
        <v>20000</v>
      </c>
      <c r="F102" s="12">
        <v>20000</v>
      </c>
      <c r="G102" s="12"/>
      <c r="H102" s="12"/>
      <c r="I102" s="12"/>
    </row>
    <row r="103" spans="1:9" ht="15" customHeight="1">
      <c r="A103" s="31"/>
      <c r="B103" s="26"/>
      <c r="C103" s="26"/>
      <c r="D103" s="3">
        <v>2010</v>
      </c>
      <c r="E103" s="12">
        <v>20000</v>
      </c>
      <c r="F103" s="12">
        <v>20000</v>
      </c>
      <c r="G103" s="12"/>
      <c r="H103" s="12"/>
      <c r="I103" s="12"/>
    </row>
    <row r="104" spans="1:9" ht="15" customHeight="1">
      <c r="A104" s="31" t="s">
        <v>116</v>
      </c>
      <c r="B104" s="26" t="s">
        <v>15</v>
      </c>
      <c r="C104" s="26" t="s">
        <v>61</v>
      </c>
      <c r="D104" s="4" t="s">
        <v>16</v>
      </c>
      <c r="E104" s="11">
        <f>E105+E106</f>
        <v>11700</v>
      </c>
      <c r="F104" s="11"/>
      <c r="G104" s="11">
        <f>G105+G106</f>
        <v>11700</v>
      </c>
      <c r="H104" s="11"/>
      <c r="I104" s="11"/>
    </row>
    <row r="105" spans="1:9" ht="15" customHeight="1">
      <c r="A105" s="31"/>
      <c r="B105" s="26"/>
      <c r="C105" s="26"/>
      <c r="D105" s="3">
        <v>2008</v>
      </c>
      <c r="E105" s="12">
        <v>6000</v>
      </c>
      <c r="F105" s="12"/>
      <c r="G105" s="12">
        <v>6000</v>
      </c>
      <c r="H105" s="12"/>
      <c r="I105" s="12"/>
    </row>
    <row r="106" spans="1:9" ht="15" customHeight="1">
      <c r="A106" s="31"/>
      <c r="B106" s="26"/>
      <c r="C106" s="26"/>
      <c r="D106" s="3">
        <v>2009</v>
      </c>
      <c r="E106" s="12">
        <v>5700</v>
      </c>
      <c r="F106" s="12"/>
      <c r="G106" s="12">
        <v>5700</v>
      </c>
      <c r="H106" s="12"/>
      <c r="I106" s="12"/>
    </row>
    <row r="107" spans="1:9" ht="18" customHeight="1">
      <c r="A107" s="31" t="s">
        <v>117</v>
      </c>
      <c r="B107" s="26" t="s">
        <v>17</v>
      </c>
      <c r="C107" s="26" t="s">
        <v>61</v>
      </c>
      <c r="D107" s="4" t="s">
        <v>16</v>
      </c>
      <c r="E107" s="11">
        <f>E108+E109</f>
        <v>1600</v>
      </c>
      <c r="F107" s="11"/>
      <c r="G107" s="11">
        <f>G108+G109</f>
        <v>1600</v>
      </c>
      <c r="H107" s="11"/>
      <c r="I107" s="11"/>
    </row>
    <row r="108" spans="1:9" ht="18" customHeight="1">
      <c r="A108" s="31"/>
      <c r="B108" s="26"/>
      <c r="C108" s="26"/>
      <c r="D108" s="3">
        <v>2008</v>
      </c>
      <c r="E108" s="12">
        <v>1000</v>
      </c>
      <c r="F108" s="12"/>
      <c r="G108" s="12">
        <v>1000</v>
      </c>
      <c r="H108" s="12"/>
      <c r="I108" s="12"/>
    </row>
    <row r="109" spans="1:9" ht="18" customHeight="1">
      <c r="A109" s="31"/>
      <c r="B109" s="26"/>
      <c r="C109" s="26"/>
      <c r="D109" s="3">
        <v>2009</v>
      </c>
      <c r="E109" s="12">
        <v>600</v>
      </c>
      <c r="F109" s="12"/>
      <c r="G109" s="12">
        <v>600</v>
      </c>
      <c r="H109" s="12"/>
      <c r="I109" s="12"/>
    </row>
    <row r="110" spans="1:9" ht="15" customHeight="1">
      <c r="A110" s="31" t="s">
        <v>118</v>
      </c>
      <c r="B110" s="26" t="s">
        <v>18</v>
      </c>
      <c r="C110" s="26" t="s">
        <v>61</v>
      </c>
      <c r="D110" s="4" t="s">
        <v>14</v>
      </c>
      <c r="E110" s="11">
        <f>E111+E112+E113</f>
        <v>125000</v>
      </c>
      <c r="F110" s="11">
        <f>F111+F112+F113</f>
        <v>125000</v>
      </c>
      <c r="G110" s="11"/>
      <c r="H110" s="11"/>
      <c r="I110" s="11"/>
    </row>
    <row r="111" spans="1:9" ht="15" customHeight="1">
      <c r="A111" s="31"/>
      <c r="B111" s="26"/>
      <c r="C111" s="26"/>
      <c r="D111" s="3">
        <v>2008</v>
      </c>
      <c r="E111" s="12">
        <v>22000</v>
      </c>
      <c r="F111" s="12">
        <v>22000</v>
      </c>
      <c r="G111" s="12"/>
      <c r="H111" s="12"/>
      <c r="I111" s="12"/>
    </row>
    <row r="112" spans="1:9" ht="15" customHeight="1">
      <c r="A112" s="31"/>
      <c r="B112" s="26"/>
      <c r="C112" s="26"/>
      <c r="D112" s="3">
        <v>2009</v>
      </c>
      <c r="E112" s="12">
        <v>53000</v>
      </c>
      <c r="F112" s="12">
        <v>53000</v>
      </c>
      <c r="G112" s="12"/>
      <c r="H112" s="12"/>
      <c r="I112" s="12"/>
    </row>
    <row r="113" spans="1:9" ht="15" customHeight="1">
      <c r="A113" s="31"/>
      <c r="B113" s="26"/>
      <c r="C113" s="26"/>
      <c r="D113" s="3">
        <v>2010</v>
      </c>
      <c r="E113" s="12">
        <v>50000</v>
      </c>
      <c r="F113" s="12">
        <v>50000</v>
      </c>
      <c r="G113" s="12"/>
      <c r="H113" s="12"/>
      <c r="I113" s="12"/>
    </row>
    <row r="114" spans="1:9" ht="22.5" customHeight="1">
      <c r="A114" s="31" t="s">
        <v>119</v>
      </c>
      <c r="B114" s="26" t="s">
        <v>62</v>
      </c>
      <c r="C114" s="26" t="s">
        <v>61</v>
      </c>
      <c r="D114" s="4" t="s">
        <v>19</v>
      </c>
      <c r="E114" s="11">
        <f>E115+E116</f>
        <v>700000</v>
      </c>
      <c r="F114" s="11"/>
      <c r="G114" s="11"/>
      <c r="H114" s="11"/>
      <c r="I114" s="11">
        <f>I115+I116</f>
        <v>700000</v>
      </c>
    </row>
    <row r="115" spans="1:9" ht="22.5" customHeight="1">
      <c r="A115" s="31"/>
      <c r="B115" s="26"/>
      <c r="C115" s="26"/>
      <c r="D115" s="3">
        <v>2010</v>
      </c>
      <c r="E115" s="12">
        <v>350000</v>
      </c>
      <c r="F115" s="12"/>
      <c r="G115" s="12"/>
      <c r="H115" s="12"/>
      <c r="I115" s="12">
        <v>350000</v>
      </c>
    </row>
    <row r="116" spans="1:9" ht="22.5" customHeight="1">
      <c r="A116" s="31"/>
      <c r="B116" s="26"/>
      <c r="C116" s="26"/>
      <c r="D116" s="3">
        <v>2011</v>
      </c>
      <c r="E116" s="12">
        <v>350000</v>
      </c>
      <c r="F116" s="12"/>
      <c r="G116" s="12"/>
      <c r="H116" s="12"/>
      <c r="I116" s="12">
        <v>350000</v>
      </c>
    </row>
    <row r="117" spans="1:9" s="9" customFormat="1" ht="20.25" customHeight="1">
      <c r="A117" s="35" t="s">
        <v>81</v>
      </c>
      <c r="B117" s="36"/>
      <c r="C117" s="36"/>
      <c r="D117" s="36"/>
      <c r="E117" s="36"/>
      <c r="F117" s="36"/>
      <c r="G117" s="36"/>
      <c r="H117" s="36"/>
      <c r="I117" s="36"/>
    </row>
    <row r="118" spans="1:9" ht="25.5" customHeight="1">
      <c r="A118" s="23" t="s">
        <v>120</v>
      </c>
      <c r="B118" s="3" t="s">
        <v>66</v>
      </c>
      <c r="C118" s="3" t="s">
        <v>30</v>
      </c>
      <c r="D118" s="15">
        <v>2007</v>
      </c>
      <c r="E118" s="13">
        <v>50000</v>
      </c>
      <c r="F118" s="13">
        <v>50000</v>
      </c>
      <c r="G118" s="14"/>
      <c r="H118" s="14"/>
      <c r="I118" s="14"/>
    </row>
    <row r="119" spans="1:9" ht="54.75" customHeight="1">
      <c r="A119" s="23" t="s">
        <v>121</v>
      </c>
      <c r="B119" s="3" t="s">
        <v>76</v>
      </c>
      <c r="C119" s="3" t="s">
        <v>30</v>
      </c>
      <c r="D119" s="15">
        <v>2007</v>
      </c>
      <c r="E119" s="13">
        <v>10005</v>
      </c>
      <c r="F119" s="13"/>
      <c r="G119" s="13"/>
      <c r="H119" s="13">
        <v>10005</v>
      </c>
      <c r="I119" s="14"/>
    </row>
    <row r="120" spans="1:9" ht="63.75" customHeight="1">
      <c r="A120" s="23" t="s">
        <v>122</v>
      </c>
      <c r="B120" s="3" t="s">
        <v>77</v>
      </c>
      <c r="C120" s="3" t="s">
        <v>30</v>
      </c>
      <c r="D120" s="15">
        <v>2007</v>
      </c>
      <c r="E120" s="13">
        <v>16984</v>
      </c>
      <c r="F120" s="13"/>
      <c r="G120" s="13"/>
      <c r="H120" s="13">
        <v>16984</v>
      </c>
      <c r="I120" s="14"/>
    </row>
    <row r="121" spans="1:9" ht="15" customHeight="1">
      <c r="A121" s="33" t="s">
        <v>123</v>
      </c>
      <c r="B121" s="26" t="s">
        <v>78</v>
      </c>
      <c r="C121" s="26" t="s">
        <v>30</v>
      </c>
      <c r="D121" s="15" t="s">
        <v>20</v>
      </c>
      <c r="E121" s="13">
        <v>6800</v>
      </c>
      <c r="F121" s="13"/>
      <c r="G121" s="13"/>
      <c r="H121" s="13">
        <v>6800</v>
      </c>
      <c r="I121" s="14"/>
    </row>
    <row r="122" spans="1:9" ht="15" customHeight="1">
      <c r="A122" s="33"/>
      <c r="B122" s="29"/>
      <c r="C122" s="29"/>
      <c r="D122" s="8">
        <v>2007</v>
      </c>
      <c r="E122" s="14">
        <v>300</v>
      </c>
      <c r="F122" s="14"/>
      <c r="G122" s="14"/>
      <c r="H122" s="14">
        <v>300</v>
      </c>
      <c r="I122" s="14"/>
    </row>
    <row r="123" spans="1:9" ht="15" customHeight="1">
      <c r="A123" s="33"/>
      <c r="B123" s="29"/>
      <c r="C123" s="29"/>
      <c r="D123" s="8">
        <v>2008</v>
      </c>
      <c r="E123" s="14">
        <v>6500</v>
      </c>
      <c r="F123" s="14"/>
      <c r="G123" s="14"/>
      <c r="H123" s="14">
        <v>6500</v>
      </c>
      <c r="I123" s="14"/>
    </row>
    <row r="124" spans="1:9" ht="41.25" customHeight="1">
      <c r="A124" s="23" t="s">
        <v>124</v>
      </c>
      <c r="B124" s="3" t="s">
        <v>79</v>
      </c>
      <c r="C124" s="3" t="s">
        <v>30</v>
      </c>
      <c r="D124" s="15">
        <v>2007</v>
      </c>
      <c r="E124" s="13">
        <v>1300</v>
      </c>
      <c r="F124" s="13"/>
      <c r="G124" s="13"/>
      <c r="H124" s="13">
        <v>1300</v>
      </c>
      <c r="I124" s="14"/>
    </row>
    <row r="125" spans="1:9" ht="18" customHeight="1">
      <c r="A125" s="33" t="s">
        <v>125</v>
      </c>
      <c r="B125" s="26" t="s">
        <v>80</v>
      </c>
      <c r="C125" s="26" t="s">
        <v>30</v>
      </c>
      <c r="D125" s="15" t="s">
        <v>20</v>
      </c>
      <c r="E125" s="13">
        <v>20800</v>
      </c>
      <c r="F125" s="13">
        <v>10800</v>
      </c>
      <c r="G125" s="13"/>
      <c r="H125" s="13">
        <v>10000</v>
      </c>
      <c r="I125" s="14"/>
    </row>
    <row r="126" spans="1:9" ht="18" customHeight="1">
      <c r="A126" s="33"/>
      <c r="B126" s="29"/>
      <c r="C126" s="29"/>
      <c r="D126" s="8">
        <v>2007</v>
      </c>
      <c r="E126" s="14">
        <v>12100</v>
      </c>
      <c r="F126" s="14">
        <v>6600</v>
      </c>
      <c r="G126" s="14"/>
      <c r="H126" s="14">
        <v>5500</v>
      </c>
      <c r="I126" s="14"/>
    </row>
    <row r="127" spans="1:9" ht="18" customHeight="1">
      <c r="A127" s="33"/>
      <c r="B127" s="29"/>
      <c r="C127" s="29"/>
      <c r="D127" s="8">
        <v>2008</v>
      </c>
      <c r="E127" s="14">
        <v>8700</v>
      </c>
      <c r="F127" s="14">
        <v>4200</v>
      </c>
      <c r="G127" s="14"/>
      <c r="H127" s="14">
        <v>4500</v>
      </c>
      <c r="I127" s="14"/>
    </row>
    <row r="128" spans="1:9" ht="15" customHeight="1">
      <c r="A128" s="33" t="s">
        <v>126</v>
      </c>
      <c r="B128" s="26" t="s">
        <v>88</v>
      </c>
      <c r="C128" s="26" t="s">
        <v>30</v>
      </c>
      <c r="D128" s="22" t="s">
        <v>69</v>
      </c>
      <c r="E128" s="13">
        <f>E129+E130+E131+E132</f>
        <v>61300</v>
      </c>
      <c r="F128" s="13"/>
      <c r="G128" s="13"/>
      <c r="H128" s="13">
        <f>H129+H130+H131+H132</f>
        <v>61300</v>
      </c>
      <c r="I128" s="14"/>
    </row>
    <row r="129" spans="1:9" ht="15" customHeight="1">
      <c r="A129" s="43"/>
      <c r="B129" s="26"/>
      <c r="C129" s="29"/>
      <c r="D129" s="23">
        <v>2007</v>
      </c>
      <c r="E129" s="14">
        <v>1300</v>
      </c>
      <c r="F129" s="14"/>
      <c r="G129" s="14"/>
      <c r="H129" s="14">
        <v>1300</v>
      </c>
      <c r="I129" s="14"/>
    </row>
    <row r="130" spans="1:9" ht="15" customHeight="1">
      <c r="A130" s="43"/>
      <c r="B130" s="26"/>
      <c r="C130" s="29"/>
      <c r="D130" s="23">
        <v>2008</v>
      </c>
      <c r="E130" s="14">
        <v>20000</v>
      </c>
      <c r="F130" s="14"/>
      <c r="G130" s="14"/>
      <c r="H130" s="14">
        <v>20000</v>
      </c>
      <c r="I130" s="14"/>
    </row>
    <row r="131" spans="1:9" ht="15" customHeight="1">
      <c r="A131" s="43"/>
      <c r="B131" s="26"/>
      <c r="C131" s="29"/>
      <c r="D131" s="23">
        <v>2009</v>
      </c>
      <c r="E131" s="14">
        <v>20000</v>
      </c>
      <c r="F131" s="14"/>
      <c r="G131" s="14"/>
      <c r="H131" s="14">
        <v>20000</v>
      </c>
      <c r="I131" s="14"/>
    </row>
    <row r="132" spans="1:9" ht="15" customHeight="1">
      <c r="A132" s="43"/>
      <c r="B132" s="26"/>
      <c r="C132" s="29"/>
      <c r="D132" s="23">
        <v>2010</v>
      </c>
      <c r="E132" s="14">
        <v>20000</v>
      </c>
      <c r="F132" s="25"/>
      <c r="G132" s="25"/>
      <c r="H132" s="14">
        <v>20000</v>
      </c>
      <c r="I132" s="14"/>
    </row>
    <row r="133" spans="1:9" ht="15.75" customHeight="1">
      <c r="A133" s="33" t="s">
        <v>127</v>
      </c>
      <c r="B133" s="26" t="s">
        <v>67</v>
      </c>
      <c r="C133" s="26" t="s">
        <v>30</v>
      </c>
      <c r="D133" s="15" t="s">
        <v>20</v>
      </c>
      <c r="E133" s="13">
        <v>4150</v>
      </c>
      <c r="F133" s="13"/>
      <c r="G133" s="13"/>
      <c r="H133" s="13">
        <v>4150</v>
      </c>
      <c r="I133" s="14"/>
    </row>
    <row r="134" spans="1:9" ht="15.75" customHeight="1">
      <c r="A134" s="33"/>
      <c r="B134" s="29"/>
      <c r="C134" s="29"/>
      <c r="D134" s="8">
        <v>2007</v>
      </c>
      <c r="E134" s="14">
        <v>150</v>
      </c>
      <c r="F134" s="14"/>
      <c r="G134" s="14"/>
      <c r="H134" s="14">
        <v>150</v>
      </c>
      <c r="I134" s="14"/>
    </row>
    <row r="135" spans="1:9" ht="15.75" customHeight="1">
      <c r="A135" s="33"/>
      <c r="B135" s="29"/>
      <c r="C135" s="29"/>
      <c r="D135" s="8">
        <v>2008</v>
      </c>
      <c r="E135" s="14">
        <v>4000</v>
      </c>
      <c r="F135" s="14"/>
      <c r="G135" s="14"/>
      <c r="H135" s="14">
        <v>4000</v>
      </c>
      <c r="I135" s="14"/>
    </row>
    <row r="136" spans="1:9" s="6" customFormat="1" ht="15" customHeight="1">
      <c r="A136" s="33" t="s">
        <v>128</v>
      </c>
      <c r="B136" s="26" t="s">
        <v>68</v>
      </c>
      <c r="C136" s="26" t="s">
        <v>30</v>
      </c>
      <c r="D136" s="15" t="s">
        <v>69</v>
      </c>
      <c r="E136" s="13">
        <v>70000</v>
      </c>
      <c r="F136" s="13">
        <v>34750</v>
      </c>
      <c r="G136" s="13"/>
      <c r="H136" s="13">
        <f>SUM(H137:H140)</f>
        <v>35250</v>
      </c>
      <c r="I136" s="14"/>
    </row>
    <row r="137" spans="1:9" s="6" customFormat="1" ht="15" customHeight="1">
      <c r="A137" s="33"/>
      <c r="B137" s="29"/>
      <c r="C137" s="29"/>
      <c r="D137" s="8">
        <v>2007</v>
      </c>
      <c r="E137" s="14">
        <v>500</v>
      </c>
      <c r="F137" s="14"/>
      <c r="G137" s="14"/>
      <c r="H137" s="14">
        <v>500</v>
      </c>
      <c r="I137" s="14"/>
    </row>
    <row r="138" spans="1:9" s="6" customFormat="1" ht="15" customHeight="1">
      <c r="A138" s="33"/>
      <c r="B138" s="29"/>
      <c r="C138" s="29"/>
      <c r="D138" s="8">
        <v>2008</v>
      </c>
      <c r="E138" s="14">
        <v>23000</v>
      </c>
      <c r="F138" s="14">
        <v>11500</v>
      </c>
      <c r="G138" s="14"/>
      <c r="H138" s="14">
        <v>11500</v>
      </c>
      <c r="I138" s="14"/>
    </row>
    <row r="139" spans="1:9" s="6" customFormat="1" ht="15" customHeight="1">
      <c r="A139" s="33"/>
      <c r="B139" s="29"/>
      <c r="C139" s="29"/>
      <c r="D139" s="8">
        <v>2009</v>
      </c>
      <c r="E139" s="14">
        <v>23000</v>
      </c>
      <c r="F139" s="14">
        <v>11500</v>
      </c>
      <c r="G139" s="14"/>
      <c r="H139" s="14">
        <v>11500</v>
      </c>
      <c r="I139" s="14"/>
    </row>
    <row r="140" spans="1:9" s="6" customFormat="1" ht="15" customHeight="1">
      <c r="A140" s="33"/>
      <c r="B140" s="29"/>
      <c r="C140" s="29"/>
      <c r="D140" s="8">
        <v>2010</v>
      </c>
      <c r="E140" s="14">
        <v>23500</v>
      </c>
      <c r="F140" s="14">
        <v>11750</v>
      </c>
      <c r="G140" s="14"/>
      <c r="H140" s="14">
        <v>11750</v>
      </c>
      <c r="I140" s="14"/>
    </row>
    <row r="141" spans="1:9" ht="15" customHeight="1">
      <c r="A141" s="33" t="s">
        <v>129</v>
      </c>
      <c r="B141" s="26" t="s">
        <v>70</v>
      </c>
      <c r="C141" s="26" t="s">
        <v>30</v>
      </c>
      <c r="D141" s="15" t="s">
        <v>23</v>
      </c>
      <c r="E141" s="13">
        <v>173000</v>
      </c>
      <c r="F141" s="13">
        <v>168000</v>
      </c>
      <c r="G141" s="13"/>
      <c r="H141" s="13">
        <v>5000</v>
      </c>
      <c r="I141" s="14"/>
    </row>
    <row r="142" spans="1:9" ht="15" customHeight="1">
      <c r="A142" s="33"/>
      <c r="B142" s="29"/>
      <c r="C142" s="29"/>
      <c r="D142" s="8">
        <v>2008</v>
      </c>
      <c r="E142" s="14">
        <v>10000</v>
      </c>
      <c r="F142" s="14">
        <v>5000</v>
      </c>
      <c r="G142" s="14"/>
      <c r="H142" s="14">
        <v>5000</v>
      </c>
      <c r="I142" s="14"/>
    </row>
    <row r="143" spans="1:9" ht="15" customHeight="1">
      <c r="A143" s="33"/>
      <c r="B143" s="29"/>
      <c r="C143" s="29"/>
      <c r="D143" s="8">
        <v>2009</v>
      </c>
      <c r="E143" s="14">
        <v>50000</v>
      </c>
      <c r="F143" s="14">
        <v>50000</v>
      </c>
      <c r="G143" s="14"/>
      <c r="H143" s="14"/>
      <c r="I143" s="14"/>
    </row>
    <row r="144" spans="1:9" ht="15" customHeight="1">
      <c r="A144" s="33"/>
      <c r="B144" s="29"/>
      <c r="C144" s="29"/>
      <c r="D144" s="8">
        <v>2010</v>
      </c>
      <c r="E144" s="14">
        <v>50000</v>
      </c>
      <c r="F144" s="14">
        <v>50000</v>
      </c>
      <c r="G144" s="14"/>
      <c r="H144" s="14"/>
      <c r="I144" s="14"/>
    </row>
    <row r="145" spans="1:9" ht="15" customHeight="1">
      <c r="A145" s="33"/>
      <c r="B145" s="29"/>
      <c r="C145" s="29"/>
      <c r="D145" s="8">
        <v>2011</v>
      </c>
      <c r="E145" s="14">
        <v>63000</v>
      </c>
      <c r="F145" s="14">
        <v>63000</v>
      </c>
      <c r="G145" s="14"/>
      <c r="H145" s="14"/>
      <c r="I145" s="14"/>
    </row>
    <row r="146" spans="1:9" ht="15" customHeight="1">
      <c r="A146" s="33" t="s">
        <v>130</v>
      </c>
      <c r="B146" s="26" t="s">
        <v>85</v>
      </c>
      <c r="C146" s="34" t="s">
        <v>30</v>
      </c>
      <c r="D146" s="15" t="s">
        <v>86</v>
      </c>
      <c r="E146" s="13">
        <v>860000</v>
      </c>
      <c r="F146" s="13">
        <v>430000</v>
      </c>
      <c r="G146" s="13"/>
      <c r="H146" s="13">
        <v>430000</v>
      </c>
      <c r="I146" s="14"/>
    </row>
    <row r="147" spans="1:9" ht="15" customHeight="1">
      <c r="A147" s="33"/>
      <c r="B147" s="29"/>
      <c r="C147" s="29"/>
      <c r="D147" s="8">
        <v>2008</v>
      </c>
      <c r="E147" s="14">
        <v>60000</v>
      </c>
      <c r="F147" s="14">
        <v>30000</v>
      </c>
      <c r="G147" s="14"/>
      <c r="H147" s="14">
        <v>30000</v>
      </c>
      <c r="I147" s="14"/>
    </row>
    <row r="148" spans="1:9" s="16" customFormat="1" ht="15" customHeight="1">
      <c r="A148" s="33"/>
      <c r="B148" s="29"/>
      <c r="C148" s="29"/>
      <c r="D148" s="8">
        <v>2009</v>
      </c>
      <c r="E148" s="14">
        <v>200000</v>
      </c>
      <c r="F148" s="14">
        <v>100000</v>
      </c>
      <c r="G148" s="14"/>
      <c r="H148" s="14">
        <v>100000</v>
      </c>
      <c r="I148" s="14"/>
    </row>
    <row r="149" spans="1:9" ht="15" customHeight="1">
      <c r="A149" s="33"/>
      <c r="B149" s="29"/>
      <c r="C149" s="29"/>
      <c r="D149" s="8">
        <v>2010</v>
      </c>
      <c r="E149" s="14">
        <v>200000</v>
      </c>
      <c r="F149" s="14">
        <v>100000</v>
      </c>
      <c r="G149" s="14"/>
      <c r="H149" s="14">
        <v>100000</v>
      </c>
      <c r="I149" s="14"/>
    </row>
    <row r="150" spans="1:9" ht="15" customHeight="1">
      <c r="A150" s="33"/>
      <c r="B150" s="29"/>
      <c r="C150" s="29"/>
      <c r="D150" s="8">
        <v>2011</v>
      </c>
      <c r="E150" s="14">
        <v>200000</v>
      </c>
      <c r="F150" s="14">
        <v>100000</v>
      </c>
      <c r="G150" s="14"/>
      <c r="H150" s="14">
        <v>100000</v>
      </c>
      <c r="I150" s="14"/>
    </row>
    <row r="151" spans="1:9" ht="15" customHeight="1">
      <c r="A151" s="33"/>
      <c r="B151" s="29"/>
      <c r="C151" s="29"/>
      <c r="D151" s="8">
        <v>2012</v>
      </c>
      <c r="E151" s="14">
        <v>200000</v>
      </c>
      <c r="F151" s="14">
        <v>100000</v>
      </c>
      <c r="G151" s="14"/>
      <c r="H151" s="14">
        <v>100000</v>
      </c>
      <c r="I151" s="14"/>
    </row>
    <row r="152" spans="1:9" s="9" customFormat="1" ht="30" customHeight="1">
      <c r="A152" s="27" t="s">
        <v>82</v>
      </c>
      <c r="B152" s="41"/>
      <c r="C152" s="41"/>
      <c r="D152" s="41"/>
      <c r="E152" s="41"/>
      <c r="F152" s="41"/>
      <c r="G152" s="41"/>
      <c r="H152" s="41"/>
      <c r="I152" s="41"/>
    </row>
    <row r="153" spans="1:9" ht="15" customHeight="1">
      <c r="A153" s="31" t="s">
        <v>131</v>
      </c>
      <c r="B153" s="26" t="s">
        <v>91</v>
      </c>
      <c r="C153" s="26" t="s">
        <v>37</v>
      </c>
      <c r="D153" s="4" t="s">
        <v>23</v>
      </c>
      <c r="E153" s="11">
        <f>E154+E155+E156+E157</f>
        <v>58000</v>
      </c>
      <c r="F153" s="11"/>
      <c r="G153" s="11"/>
      <c r="H153" s="11">
        <f>H154+H155+H156+H157</f>
        <v>58000</v>
      </c>
      <c r="I153" s="11"/>
    </row>
    <row r="154" spans="1:9" ht="15" customHeight="1">
      <c r="A154" s="31"/>
      <c r="B154" s="26"/>
      <c r="C154" s="26"/>
      <c r="D154" s="3" t="s">
        <v>26</v>
      </c>
      <c r="E154" s="12">
        <v>9000</v>
      </c>
      <c r="F154" s="12"/>
      <c r="G154" s="12"/>
      <c r="H154" s="12">
        <v>9000</v>
      </c>
      <c r="I154" s="12"/>
    </row>
    <row r="155" spans="1:9" ht="15" customHeight="1">
      <c r="A155" s="31"/>
      <c r="B155" s="26"/>
      <c r="C155" s="26"/>
      <c r="D155" s="3" t="s">
        <v>27</v>
      </c>
      <c r="E155" s="12">
        <v>12000</v>
      </c>
      <c r="F155" s="12"/>
      <c r="G155" s="12"/>
      <c r="H155" s="12">
        <v>12000</v>
      </c>
      <c r="I155" s="12"/>
    </row>
    <row r="156" spans="1:9" ht="15" customHeight="1">
      <c r="A156" s="31"/>
      <c r="B156" s="26"/>
      <c r="C156" s="26"/>
      <c r="D156" s="3" t="s">
        <v>28</v>
      </c>
      <c r="E156" s="12">
        <v>19000</v>
      </c>
      <c r="F156" s="12"/>
      <c r="G156" s="12"/>
      <c r="H156" s="12">
        <v>19000</v>
      </c>
      <c r="I156" s="12"/>
    </row>
    <row r="157" spans="1:9" ht="15" customHeight="1">
      <c r="A157" s="31"/>
      <c r="B157" s="26"/>
      <c r="C157" s="26"/>
      <c r="D157" s="3" t="s">
        <v>29</v>
      </c>
      <c r="E157" s="12">
        <v>18000</v>
      </c>
      <c r="F157" s="12"/>
      <c r="G157" s="12"/>
      <c r="H157" s="12">
        <v>18000</v>
      </c>
      <c r="I157" s="12"/>
    </row>
    <row r="158" spans="1:9" ht="15" customHeight="1">
      <c r="A158" s="31" t="s">
        <v>132</v>
      </c>
      <c r="B158" s="26" t="s">
        <v>92</v>
      </c>
      <c r="C158" s="26" t="s">
        <v>24</v>
      </c>
      <c r="D158" s="4" t="s">
        <v>23</v>
      </c>
      <c r="E158" s="11">
        <f>E159+E160+E161+E162</f>
        <v>10200</v>
      </c>
      <c r="F158" s="11"/>
      <c r="G158" s="11"/>
      <c r="H158" s="11"/>
      <c r="I158" s="11">
        <f>I159+I160+I161+I162</f>
        <v>10200</v>
      </c>
    </row>
    <row r="159" spans="1:9" ht="15" customHeight="1">
      <c r="A159" s="31"/>
      <c r="B159" s="26"/>
      <c r="C159" s="26"/>
      <c r="D159" s="3" t="s">
        <v>26</v>
      </c>
      <c r="E159" s="12">
        <v>500</v>
      </c>
      <c r="F159" s="12"/>
      <c r="G159" s="12"/>
      <c r="H159" s="12"/>
      <c r="I159" s="12">
        <v>500</v>
      </c>
    </row>
    <row r="160" spans="1:9" ht="15" customHeight="1">
      <c r="A160" s="31"/>
      <c r="B160" s="26"/>
      <c r="C160" s="26"/>
      <c r="D160" s="3" t="s">
        <v>27</v>
      </c>
      <c r="E160" s="12">
        <v>5400</v>
      </c>
      <c r="F160" s="12"/>
      <c r="G160" s="12"/>
      <c r="H160" s="12"/>
      <c r="I160" s="12">
        <v>5400</v>
      </c>
    </row>
    <row r="161" spans="1:9" ht="15" customHeight="1">
      <c r="A161" s="31"/>
      <c r="B161" s="26"/>
      <c r="C161" s="26"/>
      <c r="D161" s="3" t="s">
        <v>28</v>
      </c>
      <c r="E161" s="12">
        <v>2100</v>
      </c>
      <c r="F161" s="12"/>
      <c r="G161" s="12"/>
      <c r="H161" s="12"/>
      <c r="I161" s="12">
        <v>2100</v>
      </c>
    </row>
    <row r="162" spans="1:9" ht="15" customHeight="1">
      <c r="A162" s="31"/>
      <c r="B162" s="26"/>
      <c r="C162" s="26"/>
      <c r="D162" s="3" t="s">
        <v>29</v>
      </c>
      <c r="E162" s="12">
        <v>2200</v>
      </c>
      <c r="F162" s="12"/>
      <c r="G162" s="12"/>
      <c r="H162" s="12"/>
      <c r="I162" s="12">
        <v>2200</v>
      </c>
    </row>
    <row r="163" spans="1:9" ht="15" customHeight="1">
      <c r="A163" s="31" t="s">
        <v>133</v>
      </c>
      <c r="B163" s="26" t="s">
        <v>93</v>
      </c>
      <c r="C163" s="26" t="s">
        <v>24</v>
      </c>
      <c r="D163" s="4" t="s">
        <v>23</v>
      </c>
      <c r="E163" s="11">
        <f>E164+E165+E166+E167</f>
        <v>42000</v>
      </c>
      <c r="F163" s="11"/>
      <c r="G163" s="11"/>
      <c r="H163" s="11"/>
      <c r="I163" s="11">
        <f>I164+I165+I166+I167</f>
        <v>42000</v>
      </c>
    </row>
    <row r="164" spans="1:9" ht="15" customHeight="1">
      <c r="A164" s="31"/>
      <c r="B164" s="26"/>
      <c r="C164" s="26"/>
      <c r="D164" s="5">
        <v>2008</v>
      </c>
      <c r="E164" s="12">
        <v>12000</v>
      </c>
      <c r="F164" s="12"/>
      <c r="G164" s="12"/>
      <c r="H164" s="12"/>
      <c r="I164" s="12">
        <v>12000</v>
      </c>
    </row>
    <row r="165" spans="1:9" ht="15" customHeight="1">
      <c r="A165" s="31"/>
      <c r="B165" s="26"/>
      <c r="C165" s="26"/>
      <c r="D165" s="5">
        <v>2009</v>
      </c>
      <c r="E165" s="12">
        <v>13000</v>
      </c>
      <c r="F165" s="12"/>
      <c r="G165" s="12"/>
      <c r="H165" s="12"/>
      <c r="I165" s="12">
        <v>13000</v>
      </c>
    </row>
    <row r="166" spans="1:9" ht="15" customHeight="1">
      <c r="A166" s="31"/>
      <c r="B166" s="26"/>
      <c r="C166" s="26"/>
      <c r="D166" s="5">
        <v>2010</v>
      </c>
      <c r="E166" s="12">
        <v>13000</v>
      </c>
      <c r="F166" s="12"/>
      <c r="G166" s="12"/>
      <c r="H166" s="12"/>
      <c r="I166" s="12">
        <v>13000</v>
      </c>
    </row>
    <row r="167" spans="1:9" ht="15" customHeight="1">
      <c r="A167" s="31"/>
      <c r="B167" s="26"/>
      <c r="C167" s="26"/>
      <c r="D167" s="5">
        <v>2011</v>
      </c>
      <c r="E167" s="12">
        <v>4000</v>
      </c>
      <c r="F167" s="12"/>
      <c r="G167" s="12"/>
      <c r="H167" s="12"/>
      <c r="I167" s="12">
        <v>4000</v>
      </c>
    </row>
    <row r="168" spans="1:9" ht="15" customHeight="1">
      <c r="A168" s="31" t="s">
        <v>134</v>
      </c>
      <c r="B168" s="26" t="s">
        <v>94</v>
      </c>
      <c r="C168" s="26" t="s">
        <v>24</v>
      </c>
      <c r="D168" s="4" t="s">
        <v>23</v>
      </c>
      <c r="E168" s="11">
        <f>E169+E170+E171+E172</f>
        <v>90000</v>
      </c>
      <c r="F168" s="11"/>
      <c r="G168" s="11"/>
      <c r="H168" s="11"/>
      <c r="I168" s="11">
        <f>I169+I170+I171+I172</f>
        <v>90000</v>
      </c>
    </row>
    <row r="169" spans="1:9" ht="15" customHeight="1">
      <c r="A169" s="31"/>
      <c r="B169" s="26"/>
      <c r="C169" s="26"/>
      <c r="D169" s="3" t="s">
        <v>26</v>
      </c>
      <c r="E169" s="12">
        <v>14000</v>
      </c>
      <c r="F169" s="12"/>
      <c r="G169" s="12"/>
      <c r="H169" s="12"/>
      <c r="I169" s="12">
        <v>14000</v>
      </c>
    </row>
    <row r="170" spans="1:9" ht="15" customHeight="1">
      <c r="A170" s="31"/>
      <c r="B170" s="26"/>
      <c r="C170" s="26"/>
      <c r="D170" s="5">
        <v>2009</v>
      </c>
      <c r="E170" s="12">
        <v>22000</v>
      </c>
      <c r="F170" s="12"/>
      <c r="G170" s="12"/>
      <c r="H170" s="12"/>
      <c r="I170" s="12">
        <v>22000</v>
      </c>
    </row>
    <row r="171" spans="1:9" ht="15" customHeight="1">
      <c r="A171" s="31"/>
      <c r="B171" s="26"/>
      <c r="C171" s="26"/>
      <c r="D171" s="3" t="s">
        <v>28</v>
      </c>
      <c r="E171" s="12">
        <v>26000</v>
      </c>
      <c r="F171" s="12"/>
      <c r="G171" s="12"/>
      <c r="H171" s="12"/>
      <c r="I171" s="12">
        <v>26000</v>
      </c>
    </row>
    <row r="172" spans="1:9" ht="15" customHeight="1">
      <c r="A172" s="31"/>
      <c r="B172" s="26"/>
      <c r="C172" s="26"/>
      <c r="D172" s="5">
        <v>2011</v>
      </c>
      <c r="E172" s="12">
        <v>28000</v>
      </c>
      <c r="F172" s="12"/>
      <c r="G172" s="12"/>
      <c r="H172" s="12"/>
      <c r="I172" s="12">
        <v>28000</v>
      </c>
    </row>
    <row r="173" spans="1:9" ht="34.5" customHeight="1">
      <c r="A173" s="31" t="s">
        <v>135</v>
      </c>
      <c r="B173" s="26" t="s">
        <v>63</v>
      </c>
      <c r="C173" s="26" t="s">
        <v>38</v>
      </c>
      <c r="D173" s="4" t="s">
        <v>16</v>
      </c>
      <c r="E173" s="11">
        <f>E174+E175</f>
        <v>6600</v>
      </c>
      <c r="F173" s="11"/>
      <c r="G173" s="11"/>
      <c r="H173" s="11"/>
      <c r="I173" s="11">
        <f>I174+I175</f>
        <v>6600</v>
      </c>
    </row>
    <row r="174" spans="1:9" ht="34.5" customHeight="1">
      <c r="A174" s="31"/>
      <c r="B174" s="26"/>
      <c r="C174" s="26"/>
      <c r="D174" s="3" t="s">
        <v>26</v>
      </c>
      <c r="E174" s="12">
        <v>2000</v>
      </c>
      <c r="F174" s="12"/>
      <c r="G174" s="12"/>
      <c r="H174" s="12"/>
      <c r="I174" s="12">
        <v>2000</v>
      </c>
    </row>
    <row r="175" spans="1:9" ht="34.5" customHeight="1">
      <c r="A175" s="31"/>
      <c r="B175" s="26"/>
      <c r="C175" s="26"/>
      <c r="D175" s="3" t="s">
        <v>27</v>
      </c>
      <c r="E175" s="12">
        <v>4600</v>
      </c>
      <c r="F175" s="12"/>
      <c r="G175" s="12"/>
      <c r="H175" s="12"/>
      <c r="I175" s="12">
        <v>4600</v>
      </c>
    </row>
    <row r="176" spans="1:9" ht="51.75" customHeight="1">
      <c r="A176" s="24" t="s">
        <v>136</v>
      </c>
      <c r="B176" s="7" t="s">
        <v>64</v>
      </c>
      <c r="C176" s="3" t="s">
        <v>61</v>
      </c>
      <c r="D176" s="4" t="s">
        <v>36</v>
      </c>
      <c r="E176" s="11">
        <v>820</v>
      </c>
      <c r="F176" s="11">
        <v>820</v>
      </c>
      <c r="G176" s="11"/>
      <c r="H176" s="11"/>
      <c r="I176" s="11"/>
    </row>
    <row r="177" spans="1:9" ht="21.75" customHeight="1">
      <c r="A177" s="31" t="s">
        <v>137</v>
      </c>
      <c r="B177" s="26" t="s">
        <v>65</v>
      </c>
      <c r="C177" s="26" t="s">
        <v>34</v>
      </c>
      <c r="D177" s="4" t="s">
        <v>16</v>
      </c>
      <c r="E177" s="11">
        <v>900</v>
      </c>
      <c r="F177" s="11"/>
      <c r="G177" s="11"/>
      <c r="H177" s="11">
        <v>900</v>
      </c>
      <c r="I177" s="11"/>
    </row>
    <row r="178" spans="1:9" ht="21.75" customHeight="1">
      <c r="A178" s="31"/>
      <c r="B178" s="26"/>
      <c r="C178" s="26"/>
      <c r="D178" s="3" t="s">
        <v>26</v>
      </c>
      <c r="E178" s="12">
        <v>200</v>
      </c>
      <c r="F178" s="12"/>
      <c r="G178" s="12"/>
      <c r="H178" s="12">
        <v>200</v>
      </c>
      <c r="I178" s="12"/>
    </row>
    <row r="179" spans="1:9" ht="21.75" customHeight="1">
      <c r="A179" s="31"/>
      <c r="B179" s="26"/>
      <c r="C179" s="26"/>
      <c r="D179" s="3" t="s">
        <v>27</v>
      </c>
      <c r="E179" s="12">
        <v>700</v>
      </c>
      <c r="F179" s="12"/>
      <c r="G179" s="12"/>
      <c r="H179" s="12">
        <v>700</v>
      </c>
      <c r="I179" s="12"/>
    </row>
    <row r="180" spans="1:9" s="9" customFormat="1" ht="15.75">
      <c r="A180" s="32" t="s">
        <v>44</v>
      </c>
      <c r="B180" s="32"/>
      <c r="C180" s="32"/>
      <c r="D180" s="32"/>
      <c r="E180" s="10">
        <f>E7+E11+E16+E21+E26+E28+E32+E36+E41+E46+E51+E56+E57+E62+E64+E71+E78+E85+E90+E94+E100+E104+E107+E110+E114+SUM(E118:E121,E124:E125)+E128+E133+E136+E141+E146+E153+E158+E163+E168+E173+E176+E177</f>
        <v>17414091</v>
      </c>
      <c r="F180" s="10">
        <f>F7+F11+F16+F21+F26+F28+F32+F36+F41+F46+F51+F56+F57+F62+F64+F71+F78+F85+F90+F94+F100+F104+F107+F110+F114+SUM(F118:F121,F124:F125)+F128+F133+F136+F141+F146+F153+F158+F163+F168+F173+F176+F177</f>
        <v>11543346</v>
      </c>
      <c r="G180" s="10">
        <f>G7+G11+G16+G21+G26+G28+G32+G36+G41+G46+G51+G56+G57+G62+G64+G71+G78+G85+G90+G94+G100+G104+G107+G110+G114+SUM(G118:G121,G124:G125)+G128+G133+G136+G141+G146+G153+G158+G163+G168+G173+G176+G177</f>
        <v>33925</v>
      </c>
      <c r="H180" s="10">
        <f>H7+H11+H16+H21+H26+H28+H32+H36+H41+H46+H51+H56+H57+H62+H64+H71+H78+H85+H90+H94+H100+H104+H107+H110+H114+SUM(H118:H121,H124:H125)+H128+H133+H136+H141+H146+H153+H158+H163+H168+H173+H176+H177</f>
        <v>1088460</v>
      </c>
      <c r="I180" s="10">
        <f>I7+I11+I16+I21+I26+I28+I32+I36+I41+I46+I51+I56+I57+I62+I64+I71+I78+I85+I90+I94+I100+I104+I107+I110+I114+SUM(I118:I121,I124:I125)+I128+I133+I136+I141+I146+I153+I158+I163+I168+I173+I176+I177</f>
        <v>4748360</v>
      </c>
    </row>
  </sheetData>
  <sheetProtection/>
  <mergeCells count="123">
    <mergeCell ref="C114:C116"/>
    <mergeCell ref="C128:C132"/>
    <mergeCell ref="C146:C151"/>
    <mergeCell ref="B146:B151"/>
    <mergeCell ref="B136:B140"/>
    <mergeCell ref="A141:A145"/>
    <mergeCell ref="A128:A132"/>
    <mergeCell ref="B128:B132"/>
    <mergeCell ref="A136:A140"/>
    <mergeCell ref="C158:C162"/>
    <mergeCell ref="A153:A157"/>
    <mergeCell ref="B153:B157"/>
    <mergeCell ref="C153:C157"/>
    <mergeCell ref="A158:A162"/>
    <mergeCell ref="B158:B162"/>
    <mergeCell ref="A146:A151"/>
    <mergeCell ref="B94:B99"/>
    <mergeCell ref="A89:I89"/>
    <mergeCell ref="B107:B109"/>
    <mergeCell ref="A107:A109"/>
    <mergeCell ref="B125:B127"/>
    <mergeCell ref="A125:A127"/>
    <mergeCell ref="A104:A106"/>
    <mergeCell ref="A94:A99"/>
    <mergeCell ref="A114:A116"/>
    <mergeCell ref="C46:C50"/>
    <mergeCell ref="B36:B40"/>
    <mergeCell ref="C36:C40"/>
    <mergeCell ref="C64:C70"/>
    <mergeCell ref="B57:B61"/>
    <mergeCell ref="C41:C45"/>
    <mergeCell ref="B41:B45"/>
    <mergeCell ref="B64:B70"/>
    <mergeCell ref="B71:B77"/>
    <mergeCell ref="A163:A167"/>
    <mergeCell ref="B163:B167"/>
    <mergeCell ref="C163:C167"/>
    <mergeCell ref="C141:C145"/>
    <mergeCell ref="B141:B145"/>
    <mergeCell ref="B85:B88"/>
    <mergeCell ref="A85:A88"/>
    <mergeCell ref="C125:C127"/>
    <mergeCell ref="C94:C99"/>
    <mergeCell ref="A152:I152"/>
    <mergeCell ref="C71:C77"/>
    <mergeCell ref="A100:A103"/>
    <mergeCell ref="B114:B116"/>
    <mergeCell ref="A110:A113"/>
    <mergeCell ref="C100:C103"/>
    <mergeCell ref="A90:A93"/>
    <mergeCell ref="B90:B93"/>
    <mergeCell ref="C90:C93"/>
    <mergeCell ref="C78:C84"/>
    <mergeCell ref="C173:C175"/>
    <mergeCell ref="A173:A175"/>
    <mergeCell ref="B173:B175"/>
    <mergeCell ref="C168:C172"/>
    <mergeCell ref="A168:A172"/>
    <mergeCell ref="B168:B172"/>
    <mergeCell ref="C16:C20"/>
    <mergeCell ref="A16:A20"/>
    <mergeCell ref="A21:A24"/>
    <mergeCell ref="A28:A31"/>
    <mergeCell ref="B16:B20"/>
    <mergeCell ref="A27:I27"/>
    <mergeCell ref="B28:B31"/>
    <mergeCell ref="B21:B24"/>
    <mergeCell ref="C21:C24"/>
    <mergeCell ref="C28:C31"/>
    <mergeCell ref="E2:I2"/>
    <mergeCell ref="E3:E4"/>
    <mergeCell ref="F3:I3"/>
    <mergeCell ref="A1:I1"/>
    <mergeCell ref="A2:A4"/>
    <mergeCell ref="B2:B4"/>
    <mergeCell ref="C2:C4"/>
    <mergeCell ref="D2:D4"/>
    <mergeCell ref="A6:I6"/>
    <mergeCell ref="A14:I14"/>
    <mergeCell ref="A15:I15"/>
    <mergeCell ref="A25:I25"/>
    <mergeCell ref="C11:C13"/>
    <mergeCell ref="C7:C10"/>
    <mergeCell ref="A7:A10"/>
    <mergeCell ref="B7:B10"/>
    <mergeCell ref="A11:A13"/>
    <mergeCell ref="B11:B13"/>
    <mergeCell ref="C32:C35"/>
    <mergeCell ref="B46:B50"/>
    <mergeCell ref="A117:I117"/>
    <mergeCell ref="C121:C123"/>
    <mergeCell ref="B121:B123"/>
    <mergeCell ref="A121:A123"/>
    <mergeCell ref="A64:A70"/>
    <mergeCell ref="A71:A77"/>
    <mergeCell ref="A78:A84"/>
    <mergeCell ref="C110:C113"/>
    <mergeCell ref="A180:D180"/>
    <mergeCell ref="C57:C61"/>
    <mergeCell ref="B78:B84"/>
    <mergeCell ref="A177:A179"/>
    <mergeCell ref="B177:B179"/>
    <mergeCell ref="C177:C179"/>
    <mergeCell ref="C133:C135"/>
    <mergeCell ref="B133:B135"/>
    <mergeCell ref="A133:A135"/>
    <mergeCell ref="C136:C140"/>
    <mergeCell ref="B32:B35"/>
    <mergeCell ref="A63:I63"/>
    <mergeCell ref="B51:B55"/>
    <mergeCell ref="C51:C55"/>
    <mergeCell ref="A51:A55"/>
    <mergeCell ref="A57:A61"/>
    <mergeCell ref="A32:A35"/>
    <mergeCell ref="A36:A40"/>
    <mergeCell ref="A41:A45"/>
    <mergeCell ref="A46:A50"/>
    <mergeCell ref="C85:C88"/>
    <mergeCell ref="B110:B113"/>
    <mergeCell ref="C107:C109"/>
    <mergeCell ref="C104:C106"/>
    <mergeCell ref="B104:B106"/>
    <mergeCell ref="B100:B103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r:id="rId1"/>
  <rowBreaks count="7" manualBreakCount="7">
    <brk id="24" max="255" man="1"/>
    <brk id="50" max="255" man="1"/>
    <brk id="62" max="255" man="1"/>
    <brk id="93" max="255" man="1"/>
    <brk id="118" max="255" man="1"/>
    <brk id="135" max="255" man="1"/>
    <brk id="162" max="255" man="1"/>
  </rowBreaks>
  <ignoredErrors>
    <ignoredError sqref="D178:D179 D174:D176 D169:D171 D154:D157 D159:D162 D73:D77 D79:D83 D66:D69 D62 D56 D26 D22:D24 D17:D20" numberStoredAsText="1"/>
    <ignoredError sqref="H136 F1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ybitiev</cp:lastModifiedBy>
  <cp:lastPrinted>2007-09-18T13:05:37Z</cp:lastPrinted>
  <dcterms:created xsi:type="dcterms:W3CDTF">2007-08-27T14:17:30Z</dcterms:created>
  <dcterms:modified xsi:type="dcterms:W3CDTF">2007-09-19T05:35:47Z</dcterms:modified>
  <cp:category/>
  <cp:version/>
  <cp:contentType/>
  <cp:contentStatus/>
</cp:coreProperties>
</file>