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00" windowHeight="8610" activeTab="0"/>
  </bookViews>
  <sheets>
    <sheet name="пропозиції (2)" sheetId="1" r:id="rId1"/>
    <sheet name="Лист2" sheetId="2" r:id="rId2"/>
    <sheet name="Лист3" sheetId="3" r:id="rId3"/>
  </sheets>
  <definedNames>
    <definedName name="_xlnm.Print_Titles" localSheetId="0">'пропозиції (2)'!$6:$10</definedName>
    <definedName name="_xlnm.Print_Area" localSheetId="0">'пропозиції (2)'!$A$1:$X$59</definedName>
  </definedNames>
  <calcPr fullCalcOnLoad="1"/>
</workbook>
</file>

<file path=xl/sharedStrings.xml><?xml version="1.0" encoding="utf-8"?>
<sst xmlns="http://schemas.openxmlformats.org/spreadsheetml/2006/main" count="84" uniqueCount="64">
  <si>
    <t>Новоазовський</t>
  </si>
  <si>
    <t>Першотравневий</t>
  </si>
  <si>
    <t xml:space="preserve">Торез </t>
  </si>
  <si>
    <t xml:space="preserve">Красноармійськ </t>
  </si>
  <si>
    <t xml:space="preserve">Ясинувата </t>
  </si>
  <si>
    <t xml:space="preserve">Горлівка </t>
  </si>
  <si>
    <t>Прогнозний обсяг фінансових ресурсів для виконання завдань</t>
  </si>
  <si>
    <t>(млн. грн.)</t>
  </si>
  <si>
    <t>Дерджавний бюджет</t>
  </si>
  <si>
    <t xml:space="preserve">Місцеві бюджети </t>
  </si>
  <si>
    <t>Інші джерела</t>
  </si>
  <si>
    <t>Місцеві бюджети</t>
  </si>
  <si>
    <t>Місто (район)</t>
  </si>
  <si>
    <t>Дебальцеве</t>
  </si>
  <si>
    <t>Добропілля</t>
  </si>
  <si>
    <t>Докучаєвськ</t>
  </si>
  <si>
    <t>РДА</t>
  </si>
  <si>
    <t>Добропільський</t>
  </si>
  <si>
    <t>млн.грн.</t>
  </si>
  <si>
    <t>0,300</t>
  </si>
  <si>
    <t>У тому числі по роках:</t>
  </si>
  <si>
    <t xml:space="preserve">Артемівськ </t>
  </si>
  <si>
    <t xml:space="preserve">Сніжне </t>
  </si>
  <si>
    <t xml:space="preserve">Харцизьк </t>
  </si>
  <si>
    <t xml:space="preserve">Мар`їнський </t>
  </si>
  <si>
    <t xml:space="preserve">Авдіївка </t>
  </si>
  <si>
    <t xml:space="preserve">Артемівський </t>
  </si>
  <si>
    <t>Всього по містах</t>
  </si>
  <si>
    <t>Всього по районах</t>
  </si>
  <si>
    <t>ВСЬОГО ПО ОБЛАСТІ</t>
  </si>
  <si>
    <t xml:space="preserve">Дружківка </t>
  </si>
  <si>
    <t xml:space="preserve">Красноармійський </t>
  </si>
  <si>
    <t>Реконструкція та капітальний ремонт житлових будинків із застосуванням енергозберігаючих технологій та обладнання</t>
  </si>
  <si>
    <t>в т.ч.</t>
  </si>
  <si>
    <t>Всього</t>
  </si>
  <si>
    <t>Вугледар</t>
  </si>
  <si>
    <t>Донецьк</t>
  </si>
  <si>
    <t>Макіївка</t>
  </si>
  <si>
    <t>Новогродівка</t>
  </si>
  <si>
    <t>Слов’янськ</t>
  </si>
  <si>
    <t>Шахтарськ</t>
  </si>
  <si>
    <t>В.Новосілківський</t>
  </si>
  <si>
    <t>Волноваський</t>
  </si>
  <si>
    <t>Володарський</t>
  </si>
  <si>
    <t>Костянтинівський</t>
  </si>
  <si>
    <t xml:space="preserve">Шахтарський </t>
  </si>
  <si>
    <t>Слов`янський</t>
  </si>
  <si>
    <t xml:space="preserve">Маріуполь </t>
  </si>
  <si>
    <t xml:space="preserve">Красний Лиман </t>
  </si>
  <si>
    <t>Краматорськ</t>
  </si>
  <si>
    <t>Костянтинівка</t>
  </si>
  <si>
    <t>Кіровське</t>
  </si>
  <si>
    <t>Жданівка</t>
  </si>
  <si>
    <t xml:space="preserve">Дзержинськ </t>
  </si>
  <si>
    <t>№ п/п</t>
  </si>
  <si>
    <t>Додаток 16</t>
  </si>
  <si>
    <t>Селидове</t>
  </si>
  <si>
    <t xml:space="preserve">Амвросіївський </t>
  </si>
  <si>
    <t>Олександрівський</t>
  </si>
  <si>
    <t>Старобешівський</t>
  </si>
  <si>
    <t xml:space="preserve">Тельманівський </t>
  </si>
  <si>
    <t>Ясинуватський</t>
  </si>
  <si>
    <t xml:space="preserve">Димитрів </t>
  </si>
  <si>
    <t xml:space="preserve">Єнакієве </t>
  </si>
</sst>
</file>

<file path=xl/styles.xml><?xml version="1.0" encoding="utf-8"?>
<styleSheet xmlns="http://schemas.openxmlformats.org/spreadsheetml/2006/main">
  <numFmts count="4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_ ;[Red]\-#,##0.0\ "/>
    <numFmt numFmtId="185" formatCode="0.0"/>
    <numFmt numFmtId="186" formatCode="_-* #,##0.0\ &quot;грн.&quot;_-;\-* #,##0.0\ &quot;грн.&quot;_-;_-* &quot;-&quot;?\ &quot;грн.&quot;_-;_-@_-"/>
    <numFmt numFmtId="187" formatCode="#,##0.0\ &quot;грн.&quot;"/>
    <numFmt numFmtId="188" formatCode="0.000"/>
    <numFmt numFmtId="189" formatCode="#,##0.000_ ;[Red]\-#,##0.000\ "/>
    <numFmt numFmtId="190" formatCode="#,##0.00_ ;[Red]\-#,##0.00\ "/>
    <numFmt numFmtId="191" formatCode="#,##0.0000_ ;[Red]\-#,##0.0000\ "/>
    <numFmt numFmtId="192" formatCode="0.0000"/>
    <numFmt numFmtId="193" formatCode="0.00000"/>
    <numFmt numFmtId="194" formatCode="0.000000"/>
    <numFmt numFmtId="195" formatCode="0.0000000"/>
    <numFmt numFmtId="196" formatCode="#,##0.000\ &quot;грн.&quot;"/>
    <numFmt numFmtId="197" formatCode="#,##0.000"/>
  </numFmts>
  <fonts count="46">
    <font>
      <sz val="11"/>
      <name val="Times New Roman"/>
      <family val="0"/>
    </font>
    <font>
      <sz val="8"/>
      <name val="Times New Roman"/>
      <family val="0"/>
    </font>
    <font>
      <sz val="11"/>
      <color indexed="63"/>
      <name val="Times New Roman"/>
      <family val="0"/>
    </font>
    <font>
      <b/>
      <sz val="12"/>
      <color indexed="63"/>
      <name val="Times New Roman"/>
      <family val="0"/>
    </font>
    <font>
      <sz val="12"/>
      <name val="Times New Roman"/>
      <family val="1"/>
    </font>
    <font>
      <sz val="12"/>
      <color indexed="63"/>
      <name val="Times New Roman"/>
      <family val="1"/>
    </font>
    <font>
      <b/>
      <sz val="11"/>
      <name val="Times New Roman"/>
      <family val="1"/>
    </font>
    <font>
      <sz val="10"/>
      <color indexed="63"/>
      <name val="Times New Roman"/>
      <family val="1"/>
    </font>
    <font>
      <b/>
      <sz val="14"/>
      <color indexed="63"/>
      <name val="Times New Roman"/>
      <family val="1"/>
    </font>
    <font>
      <b/>
      <sz val="11"/>
      <color indexed="6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88" fontId="5" fillId="0" borderId="10" xfId="0" applyNumberFormat="1" applyFont="1" applyBorder="1" applyAlignment="1">
      <alignment horizontal="center" vertical="center" wrapText="1"/>
    </xf>
    <xf numFmtId="188" fontId="2" fillId="0" borderId="0" xfId="0" applyNumberFormat="1" applyFont="1" applyAlignment="1">
      <alignment/>
    </xf>
    <xf numFmtId="188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0" xfId="0" applyNumberFormat="1" applyFont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188" fontId="0" fillId="0" borderId="10" xfId="0" applyNumberFormat="1" applyFont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88" fontId="5" fillId="0" borderId="11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19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2" fontId="2" fillId="34" borderId="0" xfId="0" applyNumberFormat="1" applyFont="1" applyFill="1" applyAlignment="1">
      <alignment/>
    </xf>
    <xf numFmtId="18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88" fontId="2" fillId="0" borderId="0" xfId="0" applyNumberFormat="1" applyFont="1" applyFill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188" fontId="2" fillId="0" borderId="10" xfId="55" applyNumberFormat="1" applyFont="1" applyBorder="1" applyAlignment="1">
      <alignment horizontal="center" vertical="center" wrapText="1"/>
    </xf>
    <xf numFmtId="197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wrapText="1"/>
    </xf>
    <xf numFmtId="188" fontId="5" fillId="0" borderId="11" xfId="0" applyNumberFormat="1" applyFont="1" applyFill="1" applyBorder="1" applyAlignment="1">
      <alignment horizontal="center" vertical="center" wrapText="1"/>
    </xf>
    <xf numFmtId="188" fontId="2" fillId="0" borderId="11" xfId="0" applyNumberFormat="1" applyFont="1" applyBorder="1" applyAlignment="1">
      <alignment horizontal="center" vertical="center"/>
    </xf>
    <xf numFmtId="188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 wrapText="1"/>
    </xf>
    <xf numFmtId="188" fontId="3" fillId="0" borderId="11" xfId="0" applyNumberFormat="1" applyFont="1" applyFill="1" applyBorder="1" applyAlignment="1">
      <alignment horizontal="center" vertical="center" wrapText="1"/>
    </xf>
    <xf numFmtId="188" fontId="3" fillId="0" borderId="12" xfId="0" applyNumberFormat="1" applyFont="1" applyFill="1" applyBorder="1" applyAlignment="1">
      <alignment horizontal="center" vertical="center" wrapText="1"/>
    </xf>
    <xf numFmtId="188" fontId="3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88" fontId="11" fillId="0" borderId="10" xfId="0" applyNumberFormat="1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188" fontId="4" fillId="0" borderId="14" xfId="0" applyNumberFormat="1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top" wrapText="1"/>
    </xf>
    <xf numFmtId="188" fontId="10" fillId="0" borderId="14" xfId="0" applyNumberFormat="1" applyFont="1" applyFill="1" applyBorder="1" applyAlignment="1">
      <alignment horizontal="center" vertical="center" wrapText="1"/>
    </xf>
    <xf numFmtId="188" fontId="5" fillId="0" borderId="14" xfId="0" applyNumberFormat="1" applyFont="1" applyFill="1" applyBorder="1" applyAlignment="1">
      <alignment horizontal="center" vertical="center" wrapText="1"/>
    </xf>
    <xf numFmtId="188" fontId="8" fillId="0" borderId="14" xfId="0" applyNumberFormat="1" applyFont="1" applyFill="1" applyBorder="1" applyAlignment="1">
      <alignment horizontal="center" vertical="center" wrapText="1"/>
    </xf>
    <xf numFmtId="188" fontId="3" fillId="0" borderId="15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88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188" fontId="2" fillId="0" borderId="11" xfId="0" applyNumberFormat="1" applyFont="1" applyBorder="1" applyAlignment="1">
      <alignment horizontal="center" vertical="center"/>
    </xf>
    <xf numFmtId="188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1"/>
  <sheetViews>
    <sheetView tabSelected="1" view="pageBreakPreview" zoomScale="75" zoomScaleSheetLayoutView="75" zoomScalePageLayoutView="0" workbookViewId="0" topLeftCell="M1">
      <pane ySplit="10" topLeftCell="A11" activePane="bottomLeft" state="frozen"/>
      <selection pane="topLeft" activeCell="C1" sqref="C1"/>
      <selection pane="bottomLeft" activeCell="V3" sqref="V3"/>
    </sheetView>
  </sheetViews>
  <sheetFormatPr defaultColWidth="9.140625" defaultRowHeight="15"/>
  <cols>
    <col min="1" max="1" width="5.57421875" style="2" customWidth="1"/>
    <col min="2" max="2" width="20.8515625" style="1" customWidth="1"/>
    <col min="3" max="3" width="11.00390625" style="1" customWidth="1"/>
    <col min="4" max="4" width="9.140625" style="1" customWidth="1"/>
    <col min="5" max="5" width="10.421875" style="1" customWidth="1"/>
    <col min="6" max="6" width="9.8515625" style="1" bestFit="1" customWidth="1"/>
    <col min="7" max="7" width="7.7109375" style="1" customWidth="1"/>
    <col min="8" max="8" width="10.00390625" style="1" customWidth="1"/>
    <col min="9" max="9" width="11.8515625" style="1" customWidth="1"/>
    <col min="10" max="10" width="10.28125" style="1" customWidth="1"/>
    <col min="11" max="11" width="8.28125" style="1" customWidth="1"/>
    <col min="12" max="12" width="9.8515625" style="1" customWidth="1"/>
    <col min="13" max="13" width="10.8515625" style="1" customWidth="1"/>
    <col min="14" max="15" width="9.8515625" style="1" bestFit="1" customWidth="1"/>
    <col min="16" max="16" width="9.8515625" style="1" customWidth="1"/>
    <col min="17" max="17" width="11.00390625" style="1" bestFit="1" customWidth="1"/>
    <col min="18" max="18" width="10.57421875" style="1" hidden="1" customWidth="1"/>
    <col min="19" max="19" width="9.8515625" style="1" bestFit="1" customWidth="1"/>
    <col min="20" max="21" width="8.28125" style="2" customWidth="1"/>
    <col min="22" max="22" width="9.7109375" style="2" customWidth="1"/>
    <col min="23" max="23" width="9.8515625" style="2" bestFit="1" customWidth="1"/>
    <col min="24" max="24" width="8.8515625" style="2" customWidth="1"/>
    <col min="25" max="16384" width="9.140625" style="2" customWidth="1"/>
  </cols>
  <sheetData>
    <row r="1" ht="15">
      <c r="V1" s="2" t="s">
        <v>55</v>
      </c>
    </row>
    <row r="3" spans="10:16" ht="15.75">
      <c r="J3" s="3"/>
      <c r="K3" s="3"/>
      <c r="L3" s="3"/>
      <c r="M3" s="3"/>
      <c r="N3" s="3"/>
      <c r="O3" s="3"/>
      <c r="P3" s="3"/>
    </row>
    <row r="4" spans="2:27" s="36" customFormat="1" ht="15" customHeight="1">
      <c r="B4" s="1"/>
      <c r="C4" s="89" t="s">
        <v>32</v>
      </c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35"/>
      <c r="X4" s="35"/>
      <c r="Y4" s="33"/>
      <c r="Z4" s="33"/>
      <c r="AA4" s="33"/>
    </row>
    <row r="5" spans="18:23" ht="15.75" thickBot="1">
      <c r="R5" s="1" t="s">
        <v>7</v>
      </c>
      <c r="W5" s="2" t="s">
        <v>18</v>
      </c>
    </row>
    <row r="6" spans="1:24" ht="21.75" customHeight="1">
      <c r="A6" s="81" t="s">
        <v>54</v>
      </c>
      <c r="B6" s="87" t="s">
        <v>12</v>
      </c>
      <c r="C6" s="93" t="s">
        <v>6</v>
      </c>
      <c r="D6" s="98" t="s">
        <v>20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100"/>
    </row>
    <row r="7" spans="1:24" ht="15.75" customHeight="1" hidden="1">
      <c r="A7" s="82"/>
      <c r="B7" s="88"/>
      <c r="C7" s="94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2"/>
    </row>
    <row r="8" spans="1:24" ht="15.75">
      <c r="A8" s="82"/>
      <c r="B8" s="88"/>
      <c r="C8" s="94"/>
      <c r="D8" s="84" t="s">
        <v>34</v>
      </c>
      <c r="E8" s="91">
        <v>2010</v>
      </c>
      <c r="F8" s="91"/>
      <c r="G8" s="91"/>
      <c r="H8" s="85" t="s">
        <v>34</v>
      </c>
      <c r="I8" s="91">
        <v>2011</v>
      </c>
      <c r="J8" s="91"/>
      <c r="K8" s="91"/>
      <c r="L8" s="85" t="s">
        <v>34</v>
      </c>
      <c r="M8" s="91">
        <v>2012</v>
      </c>
      <c r="N8" s="91"/>
      <c r="O8" s="91"/>
      <c r="P8" s="85" t="s">
        <v>34</v>
      </c>
      <c r="Q8" s="91">
        <v>2013</v>
      </c>
      <c r="R8" s="92"/>
      <c r="S8" s="92"/>
      <c r="T8" s="92"/>
      <c r="U8" s="103" t="s">
        <v>34</v>
      </c>
      <c r="V8" s="95">
        <v>2014</v>
      </c>
      <c r="W8" s="96"/>
      <c r="X8" s="97"/>
    </row>
    <row r="9" spans="1:24" ht="15.75">
      <c r="A9" s="82"/>
      <c r="B9" s="88"/>
      <c r="C9" s="94"/>
      <c r="D9" s="85"/>
      <c r="E9" s="34"/>
      <c r="F9" s="34" t="s">
        <v>33</v>
      </c>
      <c r="G9" s="34"/>
      <c r="H9" s="86"/>
      <c r="I9" s="34"/>
      <c r="J9" s="34" t="s">
        <v>33</v>
      </c>
      <c r="K9" s="34"/>
      <c r="L9" s="86"/>
      <c r="M9" s="34"/>
      <c r="N9" s="34" t="s">
        <v>33</v>
      </c>
      <c r="O9" s="34"/>
      <c r="P9" s="86"/>
      <c r="Q9" s="34"/>
      <c r="R9" s="42"/>
      <c r="S9" s="34" t="s">
        <v>33</v>
      </c>
      <c r="T9" s="42"/>
      <c r="U9" s="104"/>
      <c r="V9" s="20"/>
      <c r="W9" s="34" t="s">
        <v>33</v>
      </c>
      <c r="X9" s="44"/>
    </row>
    <row r="10" spans="1:24" ht="47.25">
      <c r="A10" s="83"/>
      <c r="B10" s="88"/>
      <c r="C10" s="94"/>
      <c r="D10" s="85"/>
      <c r="E10" s="34" t="s">
        <v>8</v>
      </c>
      <c r="F10" s="34" t="s">
        <v>9</v>
      </c>
      <c r="G10" s="34" t="s">
        <v>10</v>
      </c>
      <c r="H10" s="86"/>
      <c r="I10" s="34" t="s">
        <v>8</v>
      </c>
      <c r="J10" s="34" t="s">
        <v>9</v>
      </c>
      <c r="K10" s="34" t="s">
        <v>10</v>
      </c>
      <c r="L10" s="86"/>
      <c r="M10" s="34" t="s">
        <v>8</v>
      </c>
      <c r="N10" s="34" t="s">
        <v>9</v>
      </c>
      <c r="O10" s="34" t="s">
        <v>10</v>
      </c>
      <c r="P10" s="86"/>
      <c r="Q10" s="34" t="s">
        <v>8</v>
      </c>
      <c r="R10" s="34" t="s">
        <v>9</v>
      </c>
      <c r="S10" s="34" t="s">
        <v>11</v>
      </c>
      <c r="T10" s="38" t="s">
        <v>10</v>
      </c>
      <c r="U10" s="104"/>
      <c r="V10" s="34" t="s">
        <v>8</v>
      </c>
      <c r="W10" s="34" t="s">
        <v>9</v>
      </c>
      <c r="X10" s="45" t="s">
        <v>10</v>
      </c>
    </row>
    <row r="11" spans="1:24" s="4" customFormat="1" ht="15.75">
      <c r="A11" s="66">
        <v>1</v>
      </c>
      <c r="B11" s="57" t="s">
        <v>25</v>
      </c>
      <c r="C11" s="8">
        <f>D11+H11+L11+P11+U11</f>
        <v>16.53</v>
      </c>
      <c r="D11" s="8">
        <f>E11+F11+G11</f>
        <v>2.2</v>
      </c>
      <c r="E11" s="14">
        <v>2</v>
      </c>
      <c r="F11" s="14">
        <v>0.2</v>
      </c>
      <c r="G11" s="14"/>
      <c r="H11" s="14">
        <f>I11+J11+K11</f>
        <v>2.75</v>
      </c>
      <c r="I11" s="14">
        <v>2.5</v>
      </c>
      <c r="J11" s="14">
        <v>0.25</v>
      </c>
      <c r="K11" s="14"/>
      <c r="L11" s="14">
        <f>M11+N11+O11</f>
        <v>3.3</v>
      </c>
      <c r="M11" s="14">
        <v>2.75</v>
      </c>
      <c r="N11" s="14">
        <v>0.55</v>
      </c>
      <c r="O11" s="14"/>
      <c r="P11" s="14">
        <f>Q11+S11+T11</f>
        <v>3.8400000000000003</v>
      </c>
      <c r="Q11" s="14">
        <v>3.2</v>
      </c>
      <c r="R11" s="14"/>
      <c r="S11" s="14">
        <v>0.64</v>
      </c>
      <c r="T11" s="14"/>
      <c r="U11" s="14">
        <f>V11+W11+X11</f>
        <v>4.44</v>
      </c>
      <c r="V11" s="14">
        <v>3.7</v>
      </c>
      <c r="W11" s="14">
        <v>0.74</v>
      </c>
      <c r="X11" s="70"/>
    </row>
    <row r="12" spans="1:24" ht="15.75">
      <c r="A12" s="66">
        <v>2</v>
      </c>
      <c r="B12" s="57" t="s">
        <v>21</v>
      </c>
      <c r="C12" s="8">
        <f aca="true" t="shared" si="0" ref="C12:C39">D12+H12+L12+P12+U12</f>
        <v>49.528</v>
      </c>
      <c r="D12" s="8">
        <f aca="true" t="shared" si="1" ref="D12:D39">E12+F12+G12</f>
        <v>41</v>
      </c>
      <c r="E12" s="43">
        <v>40</v>
      </c>
      <c r="F12" s="43">
        <v>1</v>
      </c>
      <c r="G12" s="6"/>
      <c r="H12" s="14">
        <f aca="true" t="shared" si="2" ref="H12:H39">I12+J12+K12</f>
        <v>8.528</v>
      </c>
      <c r="I12" s="6">
        <v>7.753</v>
      </c>
      <c r="J12" s="6">
        <v>0.775</v>
      </c>
      <c r="K12" s="6"/>
      <c r="L12" s="14">
        <f aca="true" t="shared" si="3" ref="L12:L39">M12+N12+O12</f>
        <v>0</v>
      </c>
      <c r="M12" s="6"/>
      <c r="N12" s="6"/>
      <c r="O12" s="6"/>
      <c r="P12" s="14">
        <f aca="true" t="shared" si="4" ref="P12:P39">Q12+S12+T12</f>
        <v>0</v>
      </c>
      <c r="Q12" s="6"/>
      <c r="R12" s="6"/>
      <c r="S12" s="6"/>
      <c r="T12" s="6"/>
      <c r="U12" s="14">
        <f aca="true" t="shared" si="5" ref="U12:U39">V12+W12+X12</f>
        <v>0</v>
      </c>
      <c r="V12" s="6"/>
      <c r="W12" s="6"/>
      <c r="X12" s="16"/>
    </row>
    <row r="13" spans="1:24" s="4" customFormat="1" ht="15.75">
      <c r="A13" s="66">
        <v>3</v>
      </c>
      <c r="B13" s="58" t="s">
        <v>35</v>
      </c>
      <c r="C13" s="71">
        <v>503.3</v>
      </c>
      <c r="D13" s="71">
        <v>347.839</v>
      </c>
      <c r="E13" s="71">
        <v>316.22</v>
      </c>
      <c r="F13" s="71">
        <v>31.42</v>
      </c>
      <c r="G13" s="71">
        <v>0.199</v>
      </c>
      <c r="H13" s="71">
        <v>122.2</v>
      </c>
      <c r="I13" s="71">
        <v>110.68</v>
      </c>
      <c r="J13" s="71">
        <v>11.34</v>
      </c>
      <c r="K13" s="71">
        <v>0.23</v>
      </c>
      <c r="L13" s="71">
        <v>12.3</v>
      </c>
      <c r="M13" s="71">
        <v>10.26</v>
      </c>
      <c r="N13" s="71">
        <v>1.842</v>
      </c>
      <c r="O13" s="71">
        <v>0.19</v>
      </c>
      <c r="P13" s="71">
        <v>11.3</v>
      </c>
      <c r="Q13" s="71">
        <v>9.292</v>
      </c>
      <c r="R13" s="71"/>
      <c r="S13" s="71">
        <v>1.94</v>
      </c>
      <c r="T13" s="71">
        <v>0.082</v>
      </c>
      <c r="U13" s="71">
        <v>9.63</v>
      </c>
      <c r="V13" s="71">
        <v>8.038</v>
      </c>
      <c r="W13" s="71">
        <v>1.492</v>
      </c>
      <c r="X13" s="72">
        <v>0.104</v>
      </c>
    </row>
    <row r="14" spans="1:26" ht="15.75">
      <c r="A14" s="66">
        <v>4</v>
      </c>
      <c r="B14" s="57" t="s">
        <v>5</v>
      </c>
      <c r="C14" s="8">
        <f t="shared" si="0"/>
        <v>10</v>
      </c>
      <c r="D14" s="8">
        <f t="shared" si="1"/>
        <v>2</v>
      </c>
      <c r="E14" s="8"/>
      <c r="F14" s="8">
        <v>2</v>
      </c>
      <c r="G14" s="8"/>
      <c r="H14" s="14">
        <f t="shared" si="2"/>
        <v>2</v>
      </c>
      <c r="I14" s="8">
        <v>1.43</v>
      </c>
      <c r="J14" s="8">
        <v>0.57</v>
      </c>
      <c r="K14" s="8"/>
      <c r="L14" s="14">
        <f t="shared" si="3"/>
        <v>2</v>
      </c>
      <c r="M14" s="8">
        <v>0.46</v>
      </c>
      <c r="N14" s="8">
        <v>1.54</v>
      </c>
      <c r="O14" s="8"/>
      <c r="P14" s="14">
        <f t="shared" si="4"/>
        <v>2</v>
      </c>
      <c r="Q14" s="8">
        <v>0.46</v>
      </c>
      <c r="R14" s="8"/>
      <c r="S14" s="8">
        <v>1.54</v>
      </c>
      <c r="T14" s="8"/>
      <c r="U14" s="14">
        <f t="shared" si="5"/>
        <v>2</v>
      </c>
      <c r="V14" s="8">
        <v>0.46</v>
      </c>
      <c r="W14" s="8">
        <v>1.54</v>
      </c>
      <c r="X14" s="46"/>
      <c r="Y14" s="4"/>
      <c r="Z14" s="4"/>
    </row>
    <row r="15" spans="1:26" s="9" customFormat="1" ht="15.75">
      <c r="A15" s="67">
        <v>5</v>
      </c>
      <c r="B15" s="57" t="s">
        <v>13</v>
      </c>
      <c r="C15" s="8">
        <f t="shared" si="0"/>
        <v>4.82885</v>
      </c>
      <c r="D15" s="8">
        <f t="shared" si="1"/>
        <v>3.91</v>
      </c>
      <c r="E15" s="6">
        <v>3.3235</v>
      </c>
      <c r="F15" s="6">
        <v>0.5865</v>
      </c>
      <c r="G15" s="6"/>
      <c r="H15" s="14">
        <f t="shared" si="2"/>
        <v>0.91885</v>
      </c>
      <c r="I15" s="6">
        <v>0.33235</v>
      </c>
      <c r="J15" s="6">
        <v>0.5865</v>
      </c>
      <c r="K15" s="10"/>
      <c r="L15" s="14">
        <f t="shared" si="3"/>
        <v>0</v>
      </c>
      <c r="M15" s="10"/>
      <c r="N15" s="10"/>
      <c r="O15" s="10"/>
      <c r="P15" s="14">
        <f t="shared" si="4"/>
        <v>0</v>
      </c>
      <c r="Q15" s="10"/>
      <c r="R15" s="10"/>
      <c r="S15" s="10"/>
      <c r="T15" s="6"/>
      <c r="U15" s="14">
        <f t="shared" si="5"/>
        <v>0</v>
      </c>
      <c r="V15" s="6"/>
      <c r="W15" s="6"/>
      <c r="X15" s="16"/>
      <c r="Y15" s="2"/>
      <c r="Z15" s="2"/>
    </row>
    <row r="16" spans="1:26" s="5" customFormat="1" ht="15.75">
      <c r="A16" s="68">
        <v>6</v>
      </c>
      <c r="B16" s="57" t="s">
        <v>53</v>
      </c>
      <c r="C16" s="8">
        <f t="shared" si="0"/>
        <v>7.5</v>
      </c>
      <c r="D16" s="8">
        <f t="shared" si="1"/>
        <v>1.5</v>
      </c>
      <c r="E16" s="13">
        <v>1.05</v>
      </c>
      <c r="F16" s="13">
        <v>0.45</v>
      </c>
      <c r="G16" s="13"/>
      <c r="H16" s="14">
        <f t="shared" si="2"/>
        <v>1.5</v>
      </c>
      <c r="I16" s="13">
        <v>1.05</v>
      </c>
      <c r="J16" s="13">
        <v>0.45</v>
      </c>
      <c r="K16" s="13"/>
      <c r="L16" s="14">
        <f t="shared" si="3"/>
        <v>1.5</v>
      </c>
      <c r="M16" s="13">
        <v>1.05</v>
      </c>
      <c r="N16" s="13">
        <v>0.45</v>
      </c>
      <c r="O16" s="13"/>
      <c r="P16" s="14">
        <f t="shared" si="4"/>
        <v>1.5</v>
      </c>
      <c r="Q16" s="13">
        <v>1.05</v>
      </c>
      <c r="R16" s="13">
        <v>0.45</v>
      </c>
      <c r="S16" s="13">
        <v>0.45</v>
      </c>
      <c r="T16" s="15"/>
      <c r="U16" s="14">
        <f t="shared" si="5"/>
        <v>1.5</v>
      </c>
      <c r="V16" s="13">
        <v>1.05</v>
      </c>
      <c r="W16" s="13">
        <v>0.45</v>
      </c>
      <c r="X16" s="16"/>
      <c r="Y16" s="9"/>
      <c r="Z16" s="9"/>
    </row>
    <row r="17" spans="1:24" s="5" customFormat="1" ht="15.75">
      <c r="A17" s="68">
        <v>7</v>
      </c>
      <c r="B17" s="57" t="s">
        <v>62</v>
      </c>
      <c r="C17" s="8">
        <f t="shared" si="0"/>
        <v>24.961</v>
      </c>
      <c r="D17" s="8">
        <f t="shared" si="1"/>
        <v>5.1339999999999995</v>
      </c>
      <c r="E17" s="31">
        <v>4.667</v>
      </c>
      <c r="F17" s="31">
        <v>0.467</v>
      </c>
      <c r="G17" s="31">
        <v>0</v>
      </c>
      <c r="H17" s="14">
        <f t="shared" si="2"/>
        <v>5.571</v>
      </c>
      <c r="I17" s="31">
        <v>5.064</v>
      </c>
      <c r="J17" s="31">
        <v>0.507</v>
      </c>
      <c r="K17" s="31">
        <v>0</v>
      </c>
      <c r="L17" s="14">
        <f t="shared" si="3"/>
        <v>4.752000000000001</v>
      </c>
      <c r="M17" s="31">
        <v>4.32</v>
      </c>
      <c r="N17" s="31">
        <v>0.432</v>
      </c>
      <c r="O17" s="31">
        <v>0</v>
      </c>
      <c r="P17" s="14">
        <f t="shared" si="4"/>
        <v>4.752000000000001</v>
      </c>
      <c r="Q17" s="31">
        <v>4.32</v>
      </c>
      <c r="R17" s="31"/>
      <c r="S17" s="31">
        <v>0.432</v>
      </c>
      <c r="T17" s="31">
        <v>0</v>
      </c>
      <c r="U17" s="14">
        <f t="shared" si="5"/>
        <v>4.752000000000001</v>
      </c>
      <c r="V17" s="31">
        <v>4.32</v>
      </c>
      <c r="W17" s="31">
        <v>0.432</v>
      </c>
      <c r="X17" s="47">
        <v>0</v>
      </c>
    </row>
    <row r="18" spans="1:26" s="23" customFormat="1" ht="15.75">
      <c r="A18" s="66">
        <v>8</v>
      </c>
      <c r="B18" s="57" t="s">
        <v>14</v>
      </c>
      <c r="C18" s="8">
        <f t="shared" si="0"/>
        <v>10.219999999999999</v>
      </c>
      <c r="D18" s="8">
        <f t="shared" si="1"/>
        <v>2.6</v>
      </c>
      <c r="E18" s="31">
        <v>2.35</v>
      </c>
      <c r="F18" s="31">
        <v>0.2</v>
      </c>
      <c r="G18" s="31">
        <v>0.05</v>
      </c>
      <c r="H18" s="14">
        <f t="shared" si="2"/>
        <v>1.8</v>
      </c>
      <c r="I18" s="31">
        <v>1.62</v>
      </c>
      <c r="J18" s="31">
        <v>0.18</v>
      </c>
      <c r="K18" s="31">
        <v>0</v>
      </c>
      <c r="L18" s="14">
        <f t="shared" si="3"/>
        <v>1.7999999999999998</v>
      </c>
      <c r="M18" s="31">
        <v>1.44</v>
      </c>
      <c r="N18" s="31">
        <v>0.36</v>
      </c>
      <c r="O18" s="31">
        <v>0</v>
      </c>
      <c r="P18" s="14">
        <f t="shared" si="4"/>
        <v>2</v>
      </c>
      <c r="Q18" s="31">
        <v>1.6</v>
      </c>
      <c r="R18" s="31"/>
      <c r="S18" s="31">
        <v>0.4</v>
      </c>
      <c r="T18" s="31">
        <v>0</v>
      </c>
      <c r="U18" s="14">
        <f t="shared" si="5"/>
        <v>2.02</v>
      </c>
      <c r="V18" s="31">
        <v>1.62</v>
      </c>
      <c r="W18" s="31">
        <v>0.4</v>
      </c>
      <c r="X18" s="47">
        <v>0</v>
      </c>
      <c r="Y18" s="5"/>
      <c r="Z18" s="5"/>
    </row>
    <row r="19" spans="1:24" s="23" customFormat="1" ht="15.75">
      <c r="A19" s="66">
        <v>9</v>
      </c>
      <c r="B19" s="57" t="s">
        <v>15</v>
      </c>
      <c r="C19" s="8">
        <f t="shared" si="0"/>
        <v>2.5</v>
      </c>
      <c r="D19" s="8">
        <f t="shared" si="1"/>
        <v>0.5</v>
      </c>
      <c r="E19" s="6">
        <v>0.45</v>
      </c>
      <c r="F19" s="6">
        <v>0.05</v>
      </c>
      <c r="G19" s="6"/>
      <c r="H19" s="14">
        <f t="shared" si="2"/>
        <v>0.5</v>
      </c>
      <c r="I19" s="6">
        <v>0.45</v>
      </c>
      <c r="J19" s="6">
        <v>0.05</v>
      </c>
      <c r="K19" s="6"/>
      <c r="L19" s="14">
        <f t="shared" si="3"/>
        <v>0.5</v>
      </c>
      <c r="M19" s="6">
        <v>0.45</v>
      </c>
      <c r="N19" s="6">
        <v>0.05</v>
      </c>
      <c r="O19" s="6"/>
      <c r="P19" s="14">
        <f t="shared" si="4"/>
        <v>0.5</v>
      </c>
      <c r="Q19" s="6">
        <v>0.45</v>
      </c>
      <c r="R19" s="6">
        <v>0.05</v>
      </c>
      <c r="S19" s="6">
        <v>0.05</v>
      </c>
      <c r="T19" s="6"/>
      <c r="U19" s="14">
        <f t="shared" si="5"/>
        <v>0.5</v>
      </c>
      <c r="V19" s="6">
        <v>0.45</v>
      </c>
      <c r="W19" s="6">
        <v>0.05</v>
      </c>
      <c r="X19" s="16"/>
    </row>
    <row r="20" spans="1:24" s="23" customFormat="1" ht="15.75">
      <c r="A20" s="66">
        <v>10</v>
      </c>
      <c r="B20" s="57" t="s">
        <v>36</v>
      </c>
      <c r="C20" s="32">
        <v>231.2</v>
      </c>
      <c r="D20" s="32">
        <v>31.2</v>
      </c>
      <c r="E20" s="32">
        <v>24</v>
      </c>
      <c r="F20" s="32">
        <v>7.2</v>
      </c>
      <c r="G20" s="32">
        <v>0</v>
      </c>
      <c r="H20" s="32">
        <v>50</v>
      </c>
      <c r="I20" s="32">
        <v>38.5</v>
      </c>
      <c r="J20" s="32">
        <v>11.5</v>
      </c>
      <c r="K20" s="32">
        <v>0</v>
      </c>
      <c r="L20" s="32">
        <v>50</v>
      </c>
      <c r="M20" s="32">
        <v>38.5</v>
      </c>
      <c r="N20" s="32">
        <v>11.5</v>
      </c>
      <c r="O20" s="32">
        <v>0</v>
      </c>
      <c r="P20" s="32">
        <v>50</v>
      </c>
      <c r="Q20" s="32">
        <v>38.5</v>
      </c>
      <c r="R20" s="32"/>
      <c r="S20" s="32">
        <v>11.5</v>
      </c>
      <c r="T20" s="32">
        <v>0</v>
      </c>
      <c r="U20" s="32">
        <v>50</v>
      </c>
      <c r="V20" s="32">
        <v>38.5</v>
      </c>
      <c r="W20" s="32">
        <v>11.5</v>
      </c>
      <c r="X20" s="48">
        <v>0</v>
      </c>
    </row>
    <row r="21" spans="1:26" s="29" customFormat="1" ht="16.5" customHeight="1">
      <c r="A21" s="66">
        <v>11</v>
      </c>
      <c r="B21" s="57" t="s">
        <v>30</v>
      </c>
      <c r="C21" s="8">
        <f t="shared" si="0"/>
        <v>12.5</v>
      </c>
      <c r="D21" s="8">
        <f t="shared" si="1"/>
        <v>2.5</v>
      </c>
      <c r="E21" s="6">
        <v>1.5</v>
      </c>
      <c r="F21" s="6">
        <v>1</v>
      </c>
      <c r="G21" s="6">
        <v>0</v>
      </c>
      <c r="H21" s="14">
        <f t="shared" si="2"/>
        <v>2.5</v>
      </c>
      <c r="I21" s="6">
        <v>1.5</v>
      </c>
      <c r="J21" s="6">
        <v>1</v>
      </c>
      <c r="K21" s="6">
        <v>0</v>
      </c>
      <c r="L21" s="14">
        <f t="shared" si="3"/>
        <v>2.5</v>
      </c>
      <c r="M21" s="6">
        <v>1.5</v>
      </c>
      <c r="N21" s="6">
        <v>1</v>
      </c>
      <c r="O21" s="6">
        <v>0</v>
      </c>
      <c r="P21" s="14">
        <f t="shared" si="4"/>
        <v>2.5</v>
      </c>
      <c r="Q21" s="6">
        <v>1.5</v>
      </c>
      <c r="R21" s="6"/>
      <c r="S21" s="6">
        <v>1</v>
      </c>
      <c r="T21" s="6">
        <v>0</v>
      </c>
      <c r="U21" s="14">
        <f t="shared" si="5"/>
        <v>2.5</v>
      </c>
      <c r="V21" s="6">
        <v>1.5</v>
      </c>
      <c r="W21" s="6">
        <v>1</v>
      </c>
      <c r="X21" s="16">
        <v>0</v>
      </c>
      <c r="Y21" s="23"/>
      <c r="Z21" s="23"/>
    </row>
    <row r="22" spans="1:26" ht="15.75">
      <c r="A22" s="66">
        <v>12</v>
      </c>
      <c r="B22" s="57" t="s">
        <v>63</v>
      </c>
      <c r="C22" s="8">
        <f t="shared" si="0"/>
        <v>22.2</v>
      </c>
      <c r="D22" s="8">
        <f t="shared" si="1"/>
        <v>0</v>
      </c>
      <c r="E22" s="8">
        <v>0</v>
      </c>
      <c r="F22" s="8">
        <v>0</v>
      </c>
      <c r="G22" s="8">
        <v>0</v>
      </c>
      <c r="H22" s="14">
        <f t="shared" si="2"/>
        <v>7.252</v>
      </c>
      <c r="I22" s="8">
        <v>6.593</v>
      </c>
      <c r="J22" s="8">
        <v>0.659</v>
      </c>
      <c r="K22" s="8">
        <v>0</v>
      </c>
      <c r="L22" s="14">
        <f t="shared" si="3"/>
        <v>6.462</v>
      </c>
      <c r="M22" s="8">
        <v>5.386</v>
      </c>
      <c r="N22" s="8">
        <v>1.076</v>
      </c>
      <c r="O22" s="8">
        <v>0</v>
      </c>
      <c r="P22" s="14">
        <f t="shared" si="4"/>
        <v>4.478</v>
      </c>
      <c r="Q22" s="8">
        <v>3.732</v>
      </c>
      <c r="R22" s="8" t="e">
        <f>#REF!+#REF!+#REF!</f>
        <v>#REF!</v>
      </c>
      <c r="S22" s="8">
        <v>0.746</v>
      </c>
      <c r="T22" s="8">
        <v>0</v>
      </c>
      <c r="U22" s="14">
        <f t="shared" si="5"/>
        <v>4.008</v>
      </c>
      <c r="V22" s="8">
        <v>3.34</v>
      </c>
      <c r="W22" s="8">
        <v>0.668</v>
      </c>
      <c r="X22" s="46">
        <v>0</v>
      </c>
      <c r="Y22" s="29"/>
      <c r="Z22" s="29"/>
    </row>
    <row r="23" spans="1:29" ht="15.75">
      <c r="A23" s="66">
        <v>13</v>
      </c>
      <c r="B23" s="57" t="s">
        <v>52</v>
      </c>
      <c r="C23" s="8">
        <f t="shared" si="0"/>
        <v>33.53</v>
      </c>
      <c r="D23" s="8">
        <f t="shared" si="1"/>
        <v>6.242000000000001</v>
      </c>
      <c r="E23" s="6">
        <v>2.007</v>
      </c>
      <c r="F23" s="6">
        <v>4.235</v>
      </c>
      <c r="G23" s="6"/>
      <c r="H23" s="14">
        <f t="shared" si="2"/>
        <v>6.8420000000000005</v>
      </c>
      <c r="I23" s="6">
        <v>2.007</v>
      </c>
      <c r="J23" s="6">
        <v>4.835</v>
      </c>
      <c r="K23" s="6"/>
      <c r="L23" s="14">
        <f t="shared" si="3"/>
        <v>6.742000000000001</v>
      </c>
      <c r="M23" s="6">
        <v>2.507</v>
      </c>
      <c r="N23" s="6">
        <v>4.235</v>
      </c>
      <c r="O23" s="6"/>
      <c r="P23" s="14">
        <f t="shared" si="4"/>
        <v>6.2620000000000005</v>
      </c>
      <c r="Q23" s="6">
        <v>2.027</v>
      </c>
      <c r="R23" s="6"/>
      <c r="S23" s="6">
        <v>4.235</v>
      </c>
      <c r="T23" s="6"/>
      <c r="U23" s="14">
        <f t="shared" si="5"/>
        <v>7.442</v>
      </c>
      <c r="V23" s="6">
        <v>2.207</v>
      </c>
      <c r="W23" s="6">
        <v>5.235</v>
      </c>
      <c r="X23" s="16"/>
      <c r="AA23" s="4"/>
      <c r="AB23" s="4"/>
      <c r="AC23" s="4"/>
    </row>
    <row r="24" spans="1:26" s="24" customFormat="1" ht="15.75">
      <c r="A24" s="66">
        <v>14</v>
      </c>
      <c r="B24" s="57" t="s">
        <v>51</v>
      </c>
      <c r="C24" s="8">
        <f t="shared" si="0"/>
        <v>4.38</v>
      </c>
      <c r="D24" s="8">
        <f t="shared" si="1"/>
        <v>0.48000000000000004</v>
      </c>
      <c r="E24" s="8">
        <v>0</v>
      </c>
      <c r="F24" s="8">
        <v>0.4</v>
      </c>
      <c r="G24" s="8">
        <v>0.08</v>
      </c>
      <c r="H24" s="14">
        <f t="shared" si="2"/>
        <v>0.9</v>
      </c>
      <c r="I24" s="8">
        <v>0.3</v>
      </c>
      <c r="J24" s="8">
        <v>0.5</v>
      </c>
      <c r="K24" s="8">
        <v>0.1</v>
      </c>
      <c r="L24" s="14">
        <f t="shared" si="3"/>
        <v>0.9</v>
      </c>
      <c r="M24" s="8">
        <v>0.3</v>
      </c>
      <c r="N24" s="8">
        <v>0.5</v>
      </c>
      <c r="O24" s="8">
        <v>0.1</v>
      </c>
      <c r="P24" s="14">
        <f t="shared" si="4"/>
        <v>0.9</v>
      </c>
      <c r="Q24" s="8">
        <v>0.4</v>
      </c>
      <c r="R24" s="8"/>
      <c r="S24" s="8">
        <v>0.4</v>
      </c>
      <c r="T24" s="8">
        <v>0.1</v>
      </c>
      <c r="U24" s="14">
        <f t="shared" si="5"/>
        <v>1.2</v>
      </c>
      <c r="V24" s="8">
        <v>0.5</v>
      </c>
      <c r="W24" s="8">
        <v>0.5</v>
      </c>
      <c r="X24" s="46">
        <v>0.2</v>
      </c>
      <c r="Y24" s="4"/>
      <c r="Z24" s="4"/>
    </row>
    <row r="25" spans="1:24" s="24" customFormat="1" ht="15.75">
      <c r="A25" s="66">
        <v>15</v>
      </c>
      <c r="B25" s="57" t="s">
        <v>50</v>
      </c>
      <c r="C25" s="8">
        <f t="shared" si="0"/>
        <v>7.272</v>
      </c>
      <c r="D25" s="8">
        <f t="shared" si="1"/>
        <v>1.3199999999999998</v>
      </c>
      <c r="E25" s="8">
        <v>1.188</v>
      </c>
      <c r="F25" s="8">
        <v>0.132</v>
      </c>
      <c r="G25" s="8"/>
      <c r="H25" s="14">
        <f t="shared" si="2"/>
        <v>1.452</v>
      </c>
      <c r="I25" s="8">
        <v>1.307</v>
      </c>
      <c r="J25" s="8">
        <v>0.145</v>
      </c>
      <c r="K25" s="8"/>
      <c r="L25" s="14">
        <f t="shared" si="3"/>
        <v>1.5</v>
      </c>
      <c r="M25" s="8">
        <v>1.2</v>
      </c>
      <c r="N25" s="8">
        <v>0.3</v>
      </c>
      <c r="O25" s="8"/>
      <c r="P25" s="14">
        <f t="shared" si="4"/>
        <v>1.5</v>
      </c>
      <c r="Q25" s="8">
        <v>1.2</v>
      </c>
      <c r="R25" s="8"/>
      <c r="S25" s="8">
        <v>0.3</v>
      </c>
      <c r="T25" s="8"/>
      <c r="U25" s="14">
        <f t="shared" si="5"/>
        <v>1.5</v>
      </c>
      <c r="V25" s="8">
        <v>1.2</v>
      </c>
      <c r="W25" s="8">
        <v>0.3</v>
      </c>
      <c r="X25" s="46"/>
    </row>
    <row r="26" spans="1:26" ht="15.75">
      <c r="A26" s="66">
        <v>16</v>
      </c>
      <c r="B26" s="57" t="s">
        <v>49</v>
      </c>
      <c r="C26" s="8">
        <f t="shared" si="0"/>
        <v>78.304</v>
      </c>
      <c r="D26" s="8">
        <f t="shared" si="1"/>
        <v>17.268</v>
      </c>
      <c r="E26" s="32">
        <v>14.688</v>
      </c>
      <c r="F26" s="32">
        <v>2.58</v>
      </c>
      <c r="G26" s="32">
        <v>0</v>
      </c>
      <c r="H26" s="14">
        <f t="shared" si="2"/>
        <v>15.259</v>
      </c>
      <c r="I26" s="32">
        <v>12.98</v>
      </c>
      <c r="J26" s="32">
        <v>2.279</v>
      </c>
      <c r="K26" s="32">
        <v>0</v>
      </c>
      <c r="L26" s="14">
        <f t="shared" si="3"/>
        <v>15.259</v>
      </c>
      <c r="M26" s="32">
        <v>12.98</v>
      </c>
      <c r="N26" s="32">
        <v>2.279</v>
      </c>
      <c r="O26" s="32">
        <v>0</v>
      </c>
      <c r="P26" s="14">
        <f t="shared" si="4"/>
        <v>15.259</v>
      </c>
      <c r="Q26" s="32">
        <v>12.98</v>
      </c>
      <c r="R26" s="32"/>
      <c r="S26" s="32">
        <v>2.279</v>
      </c>
      <c r="T26" s="32">
        <v>0</v>
      </c>
      <c r="U26" s="14">
        <f t="shared" si="5"/>
        <v>15.259</v>
      </c>
      <c r="V26" s="32">
        <v>12.98</v>
      </c>
      <c r="W26" s="32">
        <v>2.279</v>
      </c>
      <c r="X26" s="48">
        <v>0</v>
      </c>
      <c r="Z26" s="24"/>
    </row>
    <row r="27" spans="1:24" ht="15.75">
      <c r="A27" s="66">
        <v>17</v>
      </c>
      <c r="B27" s="57" t="s">
        <v>3</v>
      </c>
      <c r="C27" s="8">
        <f t="shared" si="0"/>
        <v>38.2</v>
      </c>
      <c r="D27" s="8">
        <f t="shared" si="1"/>
        <v>9.5</v>
      </c>
      <c r="E27" s="73"/>
      <c r="F27" s="25">
        <v>9.5</v>
      </c>
      <c r="G27" s="25"/>
      <c r="H27" s="14">
        <f t="shared" si="2"/>
        <v>9.4</v>
      </c>
      <c r="I27" s="25"/>
      <c r="J27" s="26">
        <v>9.4</v>
      </c>
      <c r="K27" s="26"/>
      <c r="L27" s="14">
        <f t="shared" si="3"/>
        <v>9.6</v>
      </c>
      <c r="M27" s="26"/>
      <c r="N27" s="27">
        <v>9.6</v>
      </c>
      <c r="O27" s="27"/>
      <c r="P27" s="14">
        <f t="shared" si="4"/>
        <v>0</v>
      </c>
      <c r="Q27" s="27"/>
      <c r="R27" s="27">
        <v>9.8</v>
      </c>
      <c r="S27" s="27"/>
      <c r="T27" s="27"/>
      <c r="U27" s="14">
        <f t="shared" si="5"/>
        <v>9.7</v>
      </c>
      <c r="V27" s="27">
        <v>9.7</v>
      </c>
      <c r="W27" s="27"/>
      <c r="X27" s="16"/>
    </row>
    <row r="28" spans="1:25" ht="15.75">
      <c r="A28" s="66">
        <v>18</v>
      </c>
      <c r="B28" s="59" t="s">
        <v>48</v>
      </c>
      <c r="C28" s="8">
        <f t="shared" si="0"/>
        <v>4.1899999999999995</v>
      </c>
      <c r="D28" s="8">
        <f t="shared" si="1"/>
        <v>1.09</v>
      </c>
      <c r="E28" s="22">
        <v>0.981</v>
      </c>
      <c r="F28" s="22">
        <v>0.109</v>
      </c>
      <c r="G28" s="22"/>
      <c r="H28" s="14">
        <f t="shared" si="2"/>
        <v>0.7</v>
      </c>
      <c r="I28" s="22">
        <v>0.63</v>
      </c>
      <c r="J28" s="22">
        <v>0.07</v>
      </c>
      <c r="K28" s="22"/>
      <c r="L28" s="14">
        <f t="shared" si="3"/>
        <v>0.75</v>
      </c>
      <c r="M28" s="22">
        <v>0.6</v>
      </c>
      <c r="N28" s="22">
        <v>0.15</v>
      </c>
      <c r="O28" s="22"/>
      <c r="P28" s="14">
        <f t="shared" si="4"/>
        <v>0.8</v>
      </c>
      <c r="Q28" s="22">
        <v>0.64</v>
      </c>
      <c r="R28" s="22"/>
      <c r="S28" s="22">
        <v>0.16</v>
      </c>
      <c r="T28" s="21"/>
      <c r="U28" s="14">
        <f t="shared" si="5"/>
        <v>0.8500000000000001</v>
      </c>
      <c r="V28" s="22">
        <v>0.68</v>
      </c>
      <c r="W28" s="22">
        <v>0.17</v>
      </c>
      <c r="X28" s="49"/>
      <c r="Y28" s="18"/>
    </row>
    <row r="29" spans="1:24" ht="15.75">
      <c r="A29" s="66">
        <v>19</v>
      </c>
      <c r="B29" s="60" t="s">
        <v>37</v>
      </c>
      <c r="C29" s="32">
        <v>30.309</v>
      </c>
      <c r="D29" s="32">
        <v>7.229</v>
      </c>
      <c r="E29" s="32">
        <v>5.764</v>
      </c>
      <c r="F29" s="32">
        <v>1.465</v>
      </c>
      <c r="G29" s="32">
        <v>0</v>
      </c>
      <c r="H29" s="32">
        <v>4.835</v>
      </c>
      <c r="I29" s="32">
        <v>3.989</v>
      </c>
      <c r="J29" s="32">
        <v>0.846</v>
      </c>
      <c r="K29" s="32">
        <v>0</v>
      </c>
      <c r="L29" s="32">
        <v>5.715</v>
      </c>
      <c r="M29" s="32">
        <v>4.789</v>
      </c>
      <c r="N29" s="32">
        <v>0.926</v>
      </c>
      <c r="O29" s="32">
        <v>0</v>
      </c>
      <c r="P29" s="32">
        <v>5.715</v>
      </c>
      <c r="Q29" s="32">
        <v>4.789</v>
      </c>
      <c r="R29" s="32"/>
      <c r="S29" s="32">
        <v>0.926</v>
      </c>
      <c r="T29" s="32">
        <v>0</v>
      </c>
      <c r="U29" s="32">
        <v>6.815</v>
      </c>
      <c r="V29" s="32">
        <v>5.789</v>
      </c>
      <c r="W29" s="32">
        <v>1.026</v>
      </c>
      <c r="X29" s="48">
        <v>0</v>
      </c>
    </row>
    <row r="30" spans="1:24" ht="15.75">
      <c r="A30" s="66">
        <v>20</v>
      </c>
      <c r="B30" s="57" t="s">
        <v>47</v>
      </c>
      <c r="C30" s="8">
        <f t="shared" si="0"/>
        <v>32.225</v>
      </c>
      <c r="D30" s="8">
        <f t="shared" si="1"/>
        <v>0.305</v>
      </c>
      <c r="E30" s="6">
        <v>0.218</v>
      </c>
      <c r="F30" s="6">
        <v>0.087</v>
      </c>
      <c r="G30" s="6">
        <v>0</v>
      </c>
      <c r="H30" s="14">
        <f t="shared" si="2"/>
        <v>12.024000000000001</v>
      </c>
      <c r="I30" s="6">
        <v>8.589</v>
      </c>
      <c r="J30" s="6">
        <v>3.435</v>
      </c>
      <c r="K30" s="6">
        <v>0</v>
      </c>
      <c r="L30" s="14">
        <f t="shared" si="3"/>
        <v>12.239</v>
      </c>
      <c r="M30" s="6">
        <v>7.346</v>
      </c>
      <c r="N30" s="6">
        <v>4.893</v>
      </c>
      <c r="O30" s="6">
        <v>0</v>
      </c>
      <c r="P30" s="14">
        <f t="shared" si="4"/>
        <v>0.599</v>
      </c>
      <c r="Q30" s="6">
        <v>0.352</v>
      </c>
      <c r="R30" s="6"/>
      <c r="S30" s="6">
        <v>0.247</v>
      </c>
      <c r="T30" s="6">
        <v>0</v>
      </c>
      <c r="U30" s="14">
        <f t="shared" si="5"/>
        <v>7.058</v>
      </c>
      <c r="V30" s="6">
        <v>4.152</v>
      </c>
      <c r="W30" s="6">
        <v>2.906</v>
      </c>
      <c r="X30" s="16">
        <v>0</v>
      </c>
    </row>
    <row r="31" spans="1:24" ht="15.75">
      <c r="A31" s="66">
        <v>21</v>
      </c>
      <c r="B31" s="60" t="s">
        <v>38</v>
      </c>
      <c r="C31" s="39">
        <v>59.342</v>
      </c>
      <c r="D31" s="39">
        <v>14.775</v>
      </c>
      <c r="E31" s="40">
        <v>5.597</v>
      </c>
      <c r="F31" s="39">
        <v>2.762</v>
      </c>
      <c r="G31" s="39">
        <v>2.924</v>
      </c>
      <c r="H31" s="39">
        <v>12.057</v>
      </c>
      <c r="I31" s="40">
        <v>5.597</v>
      </c>
      <c r="J31" s="39">
        <v>2.594</v>
      </c>
      <c r="K31" s="39">
        <v>2.874</v>
      </c>
      <c r="L31" s="39">
        <v>10.769</v>
      </c>
      <c r="M31" s="41">
        <v>4.347</v>
      </c>
      <c r="N31" s="39">
        <v>2.556</v>
      </c>
      <c r="O31" s="39">
        <v>2.874</v>
      </c>
      <c r="P31" s="39">
        <v>10.93</v>
      </c>
      <c r="Q31" s="41">
        <v>4.347</v>
      </c>
      <c r="R31" s="39"/>
      <c r="S31" s="39">
        <v>2.717</v>
      </c>
      <c r="T31" s="39">
        <v>2.874</v>
      </c>
      <c r="U31" s="39">
        <v>10.811</v>
      </c>
      <c r="V31" s="41">
        <v>4.347</v>
      </c>
      <c r="W31" s="39">
        <v>2.598</v>
      </c>
      <c r="X31" s="50">
        <v>2.874</v>
      </c>
    </row>
    <row r="32" spans="1:25" ht="15.75">
      <c r="A32" s="66">
        <v>22</v>
      </c>
      <c r="B32" s="57" t="s">
        <v>56</v>
      </c>
      <c r="C32" s="8">
        <f t="shared" si="0"/>
        <v>0.078</v>
      </c>
      <c r="D32" s="8">
        <f t="shared" si="1"/>
        <v>0.014</v>
      </c>
      <c r="E32" s="8">
        <v>0.014</v>
      </c>
      <c r="F32" s="8">
        <v>0</v>
      </c>
      <c r="G32" s="8">
        <v>0</v>
      </c>
      <c r="H32" s="14">
        <f t="shared" si="2"/>
        <v>0.016</v>
      </c>
      <c r="I32" s="8">
        <v>0.016</v>
      </c>
      <c r="J32" s="8">
        <v>0</v>
      </c>
      <c r="K32" s="8">
        <v>0</v>
      </c>
      <c r="L32" s="14">
        <f t="shared" si="3"/>
        <v>0.016</v>
      </c>
      <c r="M32" s="8">
        <v>0.016</v>
      </c>
      <c r="N32" s="8">
        <v>0</v>
      </c>
      <c r="O32" s="8">
        <v>0</v>
      </c>
      <c r="P32" s="14">
        <f t="shared" si="4"/>
        <v>0.016</v>
      </c>
      <c r="Q32" s="8">
        <v>0.016</v>
      </c>
      <c r="R32" s="8"/>
      <c r="S32" s="8">
        <v>0</v>
      </c>
      <c r="T32" s="8">
        <v>0</v>
      </c>
      <c r="U32" s="14">
        <f t="shared" si="5"/>
        <v>0.016</v>
      </c>
      <c r="V32" s="8">
        <v>0.016</v>
      </c>
      <c r="W32" s="8">
        <v>0</v>
      </c>
      <c r="X32" s="46">
        <v>0</v>
      </c>
      <c r="Y32" s="7"/>
    </row>
    <row r="33" spans="1:24" ht="15.75">
      <c r="A33" s="66">
        <v>23</v>
      </c>
      <c r="B33" s="57" t="s">
        <v>39</v>
      </c>
      <c r="C33" s="74">
        <v>8.583</v>
      </c>
      <c r="D33" s="74">
        <v>1.839</v>
      </c>
      <c r="E33" s="74">
        <v>1.333</v>
      </c>
      <c r="F33" s="74">
        <v>0.496</v>
      </c>
      <c r="G33" s="74">
        <v>0.01</v>
      </c>
      <c r="H33" s="74">
        <v>1.951</v>
      </c>
      <c r="I33" s="74">
        <v>1.418</v>
      </c>
      <c r="J33" s="74">
        <v>0.5</v>
      </c>
      <c r="K33" s="74">
        <v>0.033</v>
      </c>
      <c r="L33" s="74">
        <v>1.866</v>
      </c>
      <c r="M33" s="74">
        <v>1.147</v>
      </c>
      <c r="N33" s="74">
        <v>0.686</v>
      </c>
      <c r="O33" s="74">
        <v>0.033</v>
      </c>
      <c r="P33" s="74">
        <v>1.852</v>
      </c>
      <c r="Q33" s="74">
        <v>1.139</v>
      </c>
      <c r="R33" s="74"/>
      <c r="S33" s="74">
        <v>0.68</v>
      </c>
      <c r="T33" s="74">
        <v>0.033</v>
      </c>
      <c r="U33" s="74">
        <v>1.075</v>
      </c>
      <c r="V33" s="74">
        <v>0.682</v>
      </c>
      <c r="W33" s="74">
        <v>0.36</v>
      </c>
      <c r="X33" s="75">
        <v>0.033</v>
      </c>
    </row>
    <row r="34" spans="1:26" s="23" customFormat="1" ht="15.75">
      <c r="A34" s="66">
        <v>24</v>
      </c>
      <c r="B34" s="57" t="s">
        <v>22</v>
      </c>
      <c r="C34" s="8">
        <f t="shared" si="0"/>
        <v>11.7</v>
      </c>
      <c r="D34" s="8">
        <f t="shared" si="1"/>
        <v>2.3000000000000003</v>
      </c>
      <c r="E34" s="6">
        <v>2.1</v>
      </c>
      <c r="F34" s="6">
        <v>0.2</v>
      </c>
      <c r="G34" s="6"/>
      <c r="H34" s="14">
        <f>I34+J34+K34</f>
        <v>0.2</v>
      </c>
      <c r="I34" s="6">
        <v>0</v>
      </c>
      <c r="J34" s="6">
        <v>0.2</v>
      </c>
      <c r="K34" s="6"/>
      <c r="L34" s="14">
        <f t="shared" si="3"/>
        <v>2.8</v>
      </c>
      <c r="M34" s="6">
        <v>2.5</v>
      </c>
      <c r="N34" s="6">
        <v>0.3</v>
      </c>
      <c r="O34" s="6"/>
      <c r="P34" s="14">
        <f t="shared" si="4"/>
        <v>3.0999999999999996</v>
      </c>
      <c r="Q34" s="6">
        <v>2.8</v>
      </c>
      <c r="R34" s="6"/>
      <c r="S34" s="6">
        <v>0.3</v>
      </c>
      <c r="T34" s="6"/>
      <c r="U34" s="14">
        <f t="shared" si="5"/>
        <v>3.3</v>
      </c>
      <c r="V34" s="6">
        <v>3</v>
      </c>
      <c r="W34" s="6">
        <v>0.3</v>
      </c>
      <c r="X34" s="16"/>
      <c r="Y34" s="2"/>
      <c r="Z34" s="2"/>
    </row>
    <row r="35" spans="1:26" ht="15.75">
      <c r="A35" s="66">
        <v>25</v>
      </c>
      <c r="B35" s="57" t="s">
        <v>2</v>
      </c>
      <c r="C35" s="8">
        <f t="shared" si="0"/>
        <v>16.406000000000002</v>
      </c>
      <c r="D35" s="8">
        <f t="shared" si="1"/>
        <v>4.13</v>
      </c>
      <c r="E35" s="8">
        <v>3.74</v>
      </c>
      <c r="F35" s="8">
        <v>0.39</v>
      </c>
      <c r="G35" s="8">
        <v>0</v>
      </c>
      <c r="H35" s="14">
        <f t="shared" si="2"/>
        <v>3.1159999999999997</v>
      </c>
      <c r="I35" s="8">
        <v>2.82</v>
      </c>
      <c r="J35" s="8">
        <v>0.296</v>
      </c>
      <c r="K35" s="8">
        <v>0</v>
      </c>
      <c r="L35" s="14">
        <f t="shared" si="3"/>
        <v>3.08</v>
      </c>
      <c r="M35" s="8">
        <v>2.79</v>
      </c>
      <c r="N35" s="8">
        <v>0.29</v>
      </c>
      <c r="O35" s="8">
        <v>0</v>
      </c>
      <c r="P35" s="14">
        <f t="shared" si="4"/>
        <v>3.2800000000000002</v>
      </c>
      <c r="Q35" s="8">
        <v>2.99</v>
      </c>
      <c r="R35" s="8" t="e">
        <f>#REF!+#REF!+#REF!+#REF!+#REF!</f>
        <v>#REF!</v>
      </c>
      <c r="S35" s="8">
        <v>0.29</v>
      </c>
      <c r="T35" s="8">
        <v>0</v>
      </c>
      <c r="U35" s="14">
        <f t="shared" si="5"/>
        <v>2.8</v>
      </c>
      <c r="V35" s="8">
        <v>2.5</v>
      </c>
      <c r="W35" s="8">
        <v>0.3</v>
      </c>
      <c r="X35" s="46">
        <v>0</v>
      </c>
      <c r="Y35" s="23"/>
      <c r="Z35" s="23"/>
    </row>
    <row r="36" spans="1:24" ht="20.25" customHeight="1">
      <c r="A36" s="66">
        <v>26</v>
      </c>
      <c r="B36" s="57" t="s">
        <v>23</v>
      </c>
      <c r="C36" s="8">
        <f t="shared" si="0"/>
        <v>17.0404</v>
      </c>
      <c r="D36" s="8">
        <f t="shared" si="1"/>
        <v>8.544</v>
      </c>
      <c r="E36" s="6">
        <v>7</v>
      </c>
      <c r="F36" s="6">
        <v>1.544</v>
      </c>
      <c r="G36" s="6">
        <v>0</v>
      </c>
      <c r="H36" s="14">
        <f t="shared" si="2"/>
        <v>2.124</v>
      </c>
      <c r="I36" s="6">
        <v>1.806</v>
      </c>
      <c r="J36" s="6">
        <v>0.212</v>
      </c>
      <c r="K36" s="6">
        <v>0.106</v>
      </c>
      <c r="L36" s="14">
        <f t="shared" si="3"/>
        <v>2.124</v>
      </c>
      <c r="M36" s="6">
        <v>1.806</v>
      </c>
      <c r="N36" s="6">
        <v>0.212</v>
      </c>
      <c r="O36" s="6">
        <v>0.106</v>
      </c>
      <c r="P36" s="14">
        <f t="shared" si="4"/>
        <v>2.124</v>
      </c>
      <c r="Q36" s="6">
        <v>1.806</v>
      </c>
      <c r="R36" s="6"/>
      <c r="S36" s="6">
        <v>0.212</v>
      </c>
      <c r="T36" s="6">
        <v>0.106</v>
      </c>
      <c r="U36" s="14">
        <f t="shared" si="5"/>
        <v>2.1244</v>
      </c>
      <c r="V36" s="6">
        <v>1.806</v>
      </c>
      <c r="W36" s="6">
        <v>0.2124</v>
      </c>
      <c r="X36" s="16">
        <v>0.106</v>
      </c>
    </row>
    <row r="37" spans="1:24" ht="15.75">
      <c r="A37" s="66">
        <v>27</v>
      </c>
      <c r="B37" s="61" t="s">
        <v>40</v>
      </c>
      <c r="C37" s="8">
        <v>9.7</v>
      </c>
      <c r="D37" s="8">
        <v>1.7</v>
      </c>
      <c r="E37" s="6">
        <v>1</v>
      </c>
      <c r="F37" s="6">
        <v>0.5</v>
      </c>
      <c r="G37" s="6">
        <v>0.2</v>
      </c>
      <c r="H37" s="14">
        <v>2</v>
      </c>
      <c r="I37" s="6">
        <v>1</v>
      </c>
      <c r="J37" s="6">
        <v>0.8</v>
      </c>
      <c r="K37" s="6">
        <v>0.2</v>
      </c>
      <c r="L37" s="14">
        <v>2</v>
      </c>
      <c r="M37" s="6">
        <v>1</v>
      </c>
      <c r="N37" s="6">
        <v>0.8</v>
      </c>
      <c r="O37" s="6">
        <v>0.2</v>
      </c>
      <c r="P37" s="14">
        <v>2</v>
      </c>
      <c r="Q37" s="6">
        <v>1</v>
      </c>
      <c r="R37" s="6"/>
      <c r="S37" s="6">
        <v>0.8</v>
      </c>
      <c r="T37" s="6">
        <v>0.2</v>
      </c>
      <c r="U37" s="14">
        <v>2</v>
      </c>
      <c r="V37" s="6">
        <v>1</v>
      </c>
      <c r="W37" s="6">
        <v>0.8</v>
      </c>
      <c r="X37" s="16">
        <v>0.2</v>
      </c>
    </row>
    <row r="38" spans="1:24" ht="15.75">
      <c r="A38" s="66">
        <v>28</v>
      </c>
      <c r="B38" s="57" t="s">
        <v>4</v>
      </c>
      <c r="C38" s="8">
        <f t="shared" si="0"/>
        <v>23.500000000000004</v>
      </c>
      <c r="D38" s="8">
        <f t="shared" si="1"/>
        <v>3.3000000000000003</v>
      </c>
      <c r="E38" s="6">
        <v>2.97</v>
      </c>
      <c r="F38" s="6">
        <v>0.33</v>
      </c>
      <c r="G38" s="6">
        <v>0</v>
      </c>
      <c r="H38" s="14">
        <f t="shared" si="2"/>
        <v>4</v>
      </c>
      <c r="I38" s="6">
        <v>3.6</v>
      </c>
      <c r="J38" s="6">
        <v>0.4</v>
      </c>
      <c r="K38" s="6">
        <v>0</v>
      </c>
      <c r="L38" s="14">
        <f t="shared" si="3"/>
        <v>5.300000000000001</v>
      </c>
      <c r="M38" s="6">
        <v>4.24</v>
      </c>
      <c r="N38" s="6">
        <v>1.06</v>
      </c>
      <c r="O38" s="6">
        <v>0</v>
      </c>
      <c r="P38" s="14">
        <f t="shared" si="4"/>
        <v>5.0600000000000005</v>
      </c>
      <c r="Q38" s="6">
        <v>4</v>
      </c>
      <c r="R38" s="6"/>
      <c r="S38" s="6">
        <v>1.06</v>
      </c>
      <c r="T38" s="6">
        <v>0</v>
      </c>
      <c r="U38" s="14">
        <f t="shared" si="5"/>
        <v>5.84</v>
      </c>
      <c r="V38" s="6">
        <v>4.24</v>
      </c>
      <c r="W38" s="6">
        <v>1.6</v>
      </c>
      <c r="X38" s="16">
        <v>0</v>
      </c>
    </row>
    <row r="39" spans="1:24" s="55" customFormat="1" ht="37.5">
      <c r="A39" s="69"/>
      <c r="B39" s="62" t="s">
        <v>27</v>
      </c>
      <c r="C39" s="51">
        <f t="shared" si="0"/>
        <v>1262.59625</v>
      </c>
      <c r="D39" s="51">
        <f t="shared" si="1"/>
        <v>516.9270000000001</v>
      </c>
      <c r="E39" s="51">
        <f>SUM(E11:E38)</f>
        <v>444.1605000000001</v>
      </c>
      <c r="F39" s="51">
        <f>SUM(F11:F38)</f>
        <v>69.3035</v>
      </c>
      <c r="G39" s="51">
        <f>SUM(G11:G38)</f>
        <v>3.463</v>
      </c>
      <c r="H39" s="56">
        <f t="shared" si="2"/>
        <v>281.45385</v>
      </c>
      <c r="I39" s="51">
        <f>SUM(I11:I38)</f>
        <v>223.53135</v>
      </c>
      <c r="J39" s="51">
        <f>SUM(J11:J38)</f>
        <v>54.37950000000001</v>
      </c>
      <c r="K39" s="51">
        <f>SUM(K11:K38)</f>
        <v>3.543</v>
      </c>
      <c r="L39" s="56">
        <f t="shared" si="3"/>
        <v>164.774</v>
      </c>
      <c r="M39" s="51">
        <f>SUM(M11:M38)</f>
        <v>113.68400000000001</v>
      </c>
      <c r="N39" s="51">
        <f>SUM(N11:N38)</f>
        <v>47.586999999999996</v>
      </c>
      <c r="O39" s="51">
        <f>SUM(O11:O38)</f>
        <v>3.503</v>
      </c>
      <c r="P39" s="56">
        <f t="shared" si="4"/>
        <v>141.28900000000002</v>
      </c>
      <c r="Q39" s="51">
        <f>SUM(Q11:Q38)</f>
        <v>104.59</v>
      </c>
      <c r="R39" s="51" t="e">
        <f>SUM(R11:R38)</f>
        <v>#REF!</v>
      </c>
      <c r="S39" s="51">
        <f>SUM(S11:S38)</f>
        <v>33.303999999999995</v>
      </c>
      <c r="T39" s="51">
        <f>SUM(T11:T38)</f>
        <v>3.395</v>
      </c>
      <c r="U39" s="56">
        <f t="shared" si="5"/>
        <v>158.1524</v>
      </c>
      <c r="V39" s="51">
        <f>SUM(V11:V38)</f>
        <v>117.77700000000002</v>
      </c>
      <c r="W39" s="51">
        <f>SUM(W11:W38)</f>
        <v>36.858399999999996</v>
      </c>
      <c r="X39" s="52">
        <f>SUM(X11:X38)</f>
        <v>3.517</v>
      </c>
    </row>
    <row r="40" spans="1:24" ht="15.75">
      <c r="A40" s="66"/>
      <c r="B40" s="57" t="s">
        <v>16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16"/>
    </row>
    <row r="41" spans="1:24" ht="15.75">
      <c r="A41" s="66">
        <v>1</v>
      </c>
      <c r="B41" s="57" t="s">
        <v>57</v>
      </c>
      <c r="C41" s="6">
        <f>D41+H41+L41+P41+U41</f>
        <v>1.4925</v>
      </c>
      <c r="D41" s="6">
        <f>E41+F41+G41</f>
        <v>0.47250000000000003</v>
      </c>
      <c r="E41" s="6">
        <v>0.449</v>
      </c>
      <c r="F41" s="6">
        <v>0.0235</v>
      </c>
      <c r="G41" s="6"/>
      <c r="H41" s="6">
        <f>I41+J41+K41</f>
        <v>0.19999999999999998</v>
      </c>
      <c r="I41" s="6">
        <v>0.18</v>
      </c>
      <c r="J41" s="6">
        <v>0.02</v>
      </c>
      <c r="K41" s="6"/>
      <c r="L41" s="6">
        <f>M41+N41+O41</f>
        <v>0.2</v>
      </c>
      <c r="M41" s="6">
        <v>0.16</v>
      </c>
      <c r="N41" s="6">
        <v>0.04</v>
      </c>
      <c r="O41" s="6"/>
      <c r="P41" s="6">
        <f>Q41+S41+T41</f>
        <v>0.2</v>
      </c>
      <c r="Q41" s="6">
        <v>0.16</v>
      </c>
      <c r="R41" s="6"/>
      <c r="S41" s="6">
        <v>0.04</v>
      </c>
      <c r="T41" s="6"/>
      <c r="U41" s="6">
        <f>V41+W41+X41</f>
        <v>0.42</v>
      </c>
      <c r="V41" s="6">
        <v>0.12</v>
      </c>
      <c r="W41" s="6">
        <v>0.3</v>
      </c>
      <c r="X41" s="16"/>
    </row>
    <row r="42" spans="1:24" ht="15.75">
      <c r="A42" s="66">
        <v>2</v>
      </c>
      <c r="B42" s="57" t="s">
        <v>26</v>
      </c>
      <c r="C42" s="6">
        <f aca="true" t="shared" si="6" ref="C42:C59">D42+H42+L42+P42+U42</f>
        <v>2.55</v>
      </c>
      <c r="D42" s="6">
        <f aca="true" t="shared" si="7" ref="D42:D59">E42+F42+G42</f>
        <v>0</v>
      </c>
      <c r="E42" s="6"/>
      <c r="F42" s="6"/>
      <c r="G42" s="6"/>
      <c r="H42" s="6">
        <f aca="true" t="shared" si="8" ref="H42:H59">I42+J42+K42</f>
        <v>0.6000000000000001</v>
      </c>
      <c r="I42" s="6">
        <v>0.5</v>
      </c>
      <c r="J42" s="6">
        <v>0.05</v>
      </c>
      <c r="K42" s="6">
        <v>0.05</v>
      </c>
      <c r="L42" s="6">
        <f aca="true" t="shared" si="9" ref="L42:L59">M42+N42+O42</f>
        <v>0.65</v>
      </c>
      <c r="M42" s="6">
        <v>0.5</v>
      </c>
      <c r="N42" s="6">
        <v>0.1</v>
      </c>
      <c r="O42" s="6">
        <v>0.05</v>
      </c>
      <c r="P42" s="6">
        <f aca="true" t="shared" si="10" ref="P42:P59">Q42+S42+T42</f>
        <v>0.65</v>
      </c>
      <c r="Q42" s="6">
        <v>0.5</v>
      </c>
      <c r="R42" s="6"/>
      <c r="S42" s="6">
        <v>0.1</v>
      </c>
      <c r="T42" s="6">
        <v>0.05</v>
      </c>
      <c r="U42" s="6">
        <f aca="true" t="shared" si="11" ref="U42:U59">V42+W42+X42</f>
        <v>0.65</v>
      </c>
      <c r="V42" s="6">
        <v>0.5</v>
      </c>
      <c r="W42" s="6">
        <v>0.1</v>
      </c>
      <c r="X42" s="16">
        <v>0.05</v>
      </c>
    </row>
    <row r="43" spans="1:24" ht="15.75">
      <c r="A43" s="66">
        <v>7</v>
      </c>
      <c r="B43" s="57" t="s">
        <v>41</v>
      </c>
      <c r="C43" s="32">
        <v>0.745</v>
      </c>
      <c r="D43" s="32">
        <v>0.295</v>
      </c>
      <c r="E43" s="32">
        <v>0.266</v>
      </c>
      <c r="F43" s="32">
        <v>0.029</v>
      </c>
      <c r="G43" s="32">
        <v>0</v>
      </c>
      <c r="H43" s="32">
        <v>0.15</v>
      </c>
      <c r="I43" s="32">
        <v>0.12</v>
      </c>
      <c r="J43" s="32">
        <v>0.03</v>
      </c>
      <c r="K43" s="32">
        <v>0</v>
      </c>
      <c r="L43" s="32">
        <v>0.15</v>
      </c>
      <c r="M43" s="32">
        <v>0.012</v>
      </c>
      <c r="N43" s="32">
        <v>0.03</v>
      </c>
      <c r="O43" s="32">
        <v>0</v>
      </c>
      <c r="P43" s="32">
        <v>0.15</v>
      </c>
      <c r="Q43" s="32">
        <v>0.12</v>
      </c>
      <c r="R43" s="32"/>
      <c r="S43" s="32">
        <v>0.03</v>
      </c>
      <c r="T43" s="32">
        <v>0</v>
      </c>
      <c r="U43" s="32">
        <v>0</v>
      </c>
      <c r="V43" s="32">
        <v>0</v>
      </c>
      <c r="W43" s="32">
        <v>0</v>
      </c>
      <c r="X43" s="48">
        <v>0</v>
      </c>
    </row>
    <row r="44" spans="1:24" ht="15.75">
      <c r="A44" s="66">
        <v>4</v>
      </c>
      <c r="B44" s="60" t="s">
        <v>42</v>
      </c>
      <c r="C44" s="32">
        <v>1.51</v>
      </c>
      <c r="D44" s="32">
        <v>0.29</v>
      </c>
      <c r="E44" s="32">
        <v>0</v>
      </c>
      <c r="F44" s="32">
        <v>0.29</v>
      </c>
      <c r="G44" s="32">
        <v>0</v>
      </c>
      <c r="H44" s="32">
        <v>0.295</v>
      </c>
      <c r="I44" s="32">
        <v>0</v>
      </c>
      <c r="J44" s="32">
        <v>0.295</v>
      </c>
      <c r="K44" s="32">
        <v>0</v>
      </c>
      <c r="L44" s="32">
        <v>0.3</v>
      </c>
      <c r="M44" s="32">
        <v>0</v>
      </c>
      <c r="N44" s="32">
        <v>0.3</v>
      </c>
      <c r="O44" s="32">
        <v>0</v>
      </c>
      <c r="P44" s="32">
        <v>0.31</v>
      </c>
      <c r="Q44" s="32">
        <v>0</v>
      </c>
      <c r="R44" s="32"/>
      <c r="S44" s="32">
        <v>0.31</v>
      </c>
      <c r="T44" s="32">
        <v>0</v>
      </c>
      <c r="U44" s="32">
        <v>0.315</v>
      </c>
      <c r="V44" s="32">
        <v>0</v>
      </c>
      <c r="W44" s="32">
        <v>0.315</v>
      </c>
      <c r="X44" s="48">
        <v>0</v>
      </c>
    </row>
    <row r="45" spans="1:24" ht="15.75">
      <c r="A45" s="66">
        <v>5</v>
      </c>
      <c r="B45" s="60" t="s">
        <v>43</v>
      </c>
      <c r="C45" s="32">
        <v>3.4</v>
      </c>
      <c r="D45" s="76">
        <v>0.6</v>
      </c>
      <c r="E45" s="76">
        <v>0.5</v>
      </c>
      <c r="F45" s="76">
        <v>0.1</v>
      </c>
      <c r="G45" s="76">
        <v>0</v>
      </c>
      <c r="H45" s="76">
        <v>1.2</v>
      </c>
      <c r="I45" s="76">
        <v>1.1</v>
      </c>
      <c r="J45" s="76">
        <v>0.1</v>
      </c>
      <c r="K45" s="76">
        <v>0</v>
      </c>
      <c r="L45" s="76">
        <v>0.5</v>
      </c>
      <c r="M45" s="32">
        <v>0.4</v>
      </c>
      <c r="N45" s="32">
        <v>0.1</v>
      </c>
      <c r="O45" s="32">
        <v>0</v>
      </c>
      <c r="P45" s="32">
        <v>0.6</v>
      </c>
      <c r="Q45" s="32">
        <v>0.5</v>
      </c>
      <c r="R45" s="32"/>
      <c r="S45" s="32">
        <v>0.1</v>
      </c>
      <c r="T45" s="32">
        <v>0</v>
      </c>
      <c r="U45" s="32">
        <v>0.5</v>
      </c>
      <c r="V45" s="32">
        <v>0.4</v>
      </c>
      <c r="W45" s="32">
        <v>0.1</v>
      </c>
      <c r="X45" s="48">
        <v>0</v>
      </c>
    </row>
    <row r="46" spans="1:24" ht="15.75">
      <c r="A46" s="66">
        <v>6</v>
      </c>
      <c r="B46" s="57" t="s">
        <v>17</v>
      </c>
      <c r="C46" s="6">
        <f t="shared" si="6"/>
        <v>0.6</v>
      </c>
      <c r="D46" s="6">
        <f t="shared" si="7"/>
        <v>0.08</v>
      </c>
      <c r="E46" s="6"/>
      <c r="F46" s="6">
        <v>0.08</v>
      </c>
      <c r="G46" s="6"/>
      <c r="H46" s="6">
        <f t="shared" si="8"/>
        <v>0.1</v>
      </c>
      <c r="I46" s="6"/>
      <c r="J46" s="6">
        <v>0.1</v>
      </c>
      <c r="K46" s="6"/>
      <c r="L46" s="6">
        <f t="shared" si="9"/>
        <v>0.12</v>
      </c>
      <c r="M46" s="6"/>
      <c r="N46" s="6">
        <v>0.12</v>
      </c>
      <c r="O46" s="6"/>
      <c r="P46" s="6">
        <f t="shared" si="10"/>
        <v>0.15</v>
      </c>
      <c r="Q46" s="6"/>
      <c r="R46" s="6"/>
      <c r="S46" s="6">
        <v>0.15</v>
      </c>
      <c r="T46" s="6"/>
      <c r="U46" s="6">
        <f t="shared" si="11"/>
        <v>0.15</v>
      </c>
      <c r="V46" s="6"/>
      <c r="W46" s="6">
        <v>0.15</v>
      </c>
      <c r="X46" s="16"/>
    </row>
    <row r="47" spans="1:24" ht="15.75">
      <c r="A47" s="66">
        <v>7</v>
      </c>
      <c r="B47" s="57" t="s">
        <v>44</v>
      </c>
      <c r="C47" s="32">
        <v>3.096</v>
      </c>
      <c r="D47" s="32">
        <v>0.832</v>
      </c>
      <c r="E47" s="32">
        <v>0.7</v>
      </c>
      <c r="F47" s="32">
        <v>0.12</v>
      </c>
      <c r="G47" s="32">
        <v>0.012</v>
      </c>
      <c r="H47" s="32">
        <v>0.788</v>
      </c>
      <c r="I47" s="32">
        <v>0.7</v>
      </c>
      <c r="J47" s="32">
        <v>0.08</v>
      </c>
      <c r="K47" s="32">
        <v>0.008</v>
      </c>
      <c r="L47" s="32">
        <v>0.492</v>
      </c>
      <c r="M47" s="32">
        <v>0.4</v>
      </c>
      <c r="N47" s="32">
        <v>0.08</v>
      </c>
      <c r="O47" s="32">
        <v>0.012</v>
      </c>
      <c r="P47" s="32">
        <v>0.492</v>
      </c>
      <c r="Q47" s="32">
        <v>0.4</v>
      </c>
      <c r="R47" s="32"/>
      <c r="S47" s="32">
        <v>0.08</v>
      </c>
      <c r="T47" s="32">
        <v>0.012</v>
      </c>
      <c r="U47" s="32">
        <v>0.492</v>
      </c>
      <c r="V47" s="32">
        <v>0.4</v>
      </c>
      <c r="W47" s="32">
        <v>0.08</v>
      </c>
      <c r="X47" s="48">
        <v>0.012</v>
      </c>
    </row>
    <row r="48" spans="1:24" ht="15.75">
      <c r="A48" s="66">
        <v>8</v>
      </c>
      <c r="B48" s="57" t="s">
        <v>31</v>
      </c>
      <c r="C48" s="6">
        <f t="shared" si="6"/>
        <v>0.14</v>
      </c>
      <c r="D48" s="6">
        <f t="shared" si="7"/>
        <v>0.035</v>
      </c>
      <c r="E48" s="6"/>
      <c r="F48" s="6">
        <v>0.035</v>
      </c>
      <c r="G48" s="6"/>
      <c r="H48" s="6">
        <f t="shared" si="8"/>
        <v>0.035</v>
      </c>
      <c r="I48" s="6"/>
      <c r="J48" s="6">
        <v>0.035</v>
      </c>
      <c r="K48" s="6"/>
      <c r="L48" s="6">
        <f t="shared" si="9"/>
        <v>0.035</v>
      </c>
      <c r="M48" s="6"/>
      <c r="N48" s="6">
        <v>0.035</v>
      </c>
      <c r="O48" s="6"/>
      <c r="P48" s="6">
        <f t="shared" si="10"/>
        <v>0.035</v>
      </c>
      <c r="Q48" s="6"/>
      <c r="R48" s="6"/>
      <c r="S48" s="6">
        <v>0.035</v>
      </c>
      <c r="T48" s="6"/>
      <c r="U48" s="6">
        <f t="shared" si="11"/>
        <v>0</v>
      </c>
      <c r="V48" s="6"/>
      <c r="W48" s="6"/>
      <c r="X48" s="16"/>
    </row>
    <row r="49" spans="1:24" ht="15.75">
      <c r="A49" s="66">
        <v>9</v>
      </c>
      <c r="B49" s="57" t="s">
        <v>24</v>
      </c>
      <c r="C49" s="6">
        <f t="shared" si="6"/>
        <v>602.6600000000001</v>
      </c>
      <c r="D49" s="6">
        <f t="shared" si="7"/>
        <v>0.55</v>
      </c>
      <c r="E49" s="6">
        <v>0.5</v>
      </c>
      <c r="F49" s="6">
        <v>0.05</v>
      </c>
      <c r="G49" s="6"/>
      <c r="H49" s="6">
        <f t="shared" si="8"/>
        <v>0.55</v>
      </c>
      <c r="I49" s="6">
        <v>0.5</v>
      </c>
      <c r="J49" s="6">
        <v>0.05</v>
      </c>
      <c r="K49" s="6"/>
      <c r="L49" s="6">
        <f t="shared" si="9"/>
        <v>0.6</v>
      </c>
      <c r="M49" s="6">
        <v>0.5</v>
      </c>
      <c r="N49" s="6">
        <v>0.1</v>
      </c>
      <c r="O49" s="6"/>
      <c r="P49" s="6">
        <f t="shared" si="10"/>
        <v>600.12</v>
      </c>
      <c r="Q49" s="6">
        <v>600</v>
      </c>
      <c r="R49" s="6"/>
      <c r="S49" s="6">
        <v>0.12</v>
      </c>
      <c r="T49" s="6"/>
      <c r="U49" s="6">
        <f t="shared" si="11"/>
        <v>0.84</v>
      </c>
      <c r="V49" s="6">
        <v>0.7</v>
      </c>
      <c r="W49" s="6">
        <v>0.14</v>
      </c>
      <c r="X49" s="16"/>
    </row>
    <row r="50" spans="1:24" ht="15.75">
      <c r="A50" s="66">
        <v>10</v>
      </c>
      <c r="B50" s="57" t="s">
        <v>0</v>
      </c>
      <c r="C50" s="6">
        <f t="shared" si="6"/>
        <v>3.0000000000000004</v>
      </c>
      <c r="D50" s="6">
        <f t="shared" si="7"/>
        <v>0.6000000000000001</v>
      </c>
      <c r="E50" s="77">
        <v>0.54</v>
      </c>
      <c r="F50" s="77">
        <v>0.06</v>
      </c>
      <c r="G50" s="77"/>
      <c r="H50" s="6">
        <f t="shared" si="8"/>
        <v>0.6000000000000001</v>
      </c>
      <c r="I50" s="77">
        <v>0.54</v>
      </c>
      <c r="J50" s="77">
        <v>0.06</v>
      </c>
      <c r="K50" s="77"/>
      <c r="L50" s="6">
        <f t="shared" si="9"/>
        <v>0.6</v>
      </c>
      <c r="M50" s="77">
        <v>0.48</v>
      </c>
      <c r="N50" s="77">
        <v>0.12</v>
      </c>
      <c r="O50" s="77"/>
      <c r="P50" s="6">
        <f t="shared" si="10"/>
        <v>0.6</v>
      </c>
      <c r="Q50" s="77">
        <v>0.48</v>
      </c>
      <c r="R50" s="77"/>
      <c r="S50" s="77">
        <v>0.12</v>
      </c>
      <c r="T50" s="77"/>
      <c r="U50" s="6">
        <f t="shared" si="11"/>
        <v>0.6</v>
      </c>
      <c r="V50" s="77">
        <v>0.48</v>
      </c>
      <c r="W50" s="77">
        <v>0.12</v>
      </c>
      <c r="X50" s="78"/>
    </row>
    <row r="51" spans="1:24" ht="15.75">
      <c r="A51" s="66">
        <v>11</v>
      </c>
      <c r="B51" s="57" t="s">
        <v>58</v>
      </c>
      <c r="C51" s="6">
        <f t="shared" si="6"/>
        <v>0.96</v>
      </c>
      <c r="D51" s="6">
        <f t="shared" si="7"/>
        <v>0.15</v>
      </c>
      <c r="E51" s="6">
        <v>0.08</v>
      </c>
      <c r="F51" s="6">
        <v>0.05</v>
      </c>
      <c r="G51" s="6">
        <v>0.02</v>
      </c>
      <c r="H51" s="6">
        <f t="shared" si="8"/>
        <v>0.18000000000000002</v>
      </c>
      <c r="I51" s="6">
        <v>0.1</v>
      </c>
      <c r="J51" s="6">
        <v>0.05</v>
      </c>
      <c r="K51" s="6">
        <v>0.03</v>
      </c>
      <c r="L51" s="6">
        <f t="shared" si="9"/>
        <v>0.2</v>
      </c>
      <c r="M51" s="6">
        <v>0.12</v>
      </c>
      <c r="N51" s="6">
        <v>0.04</v>
      </c>
      <c r="O51" s="6">
        <v>0.04</v>
      </c>
      <c r="P51" s="6">
        <f t="shared" si="10"/>
        <v>0.2</v>
      </c>
      <c r="Q51" s="6">
        <v>0.12</v>
      </c>
      <c r="R51" s="6"/>
      <c r="S51" s="6">
        <v>0.04</v>
      </c>
      <c r="T51" s="6">
        <v>0.04</v>
      </c>
      <c r="U51" s="6">
        <f t="shared" si="11"/>
        <v>0.22999999999999998</v>
      </c>
      <c r="V51" s="6">
        <v>0.14</v>
      </c>
      <c r="W51" s="6">
        <v>0.045</v>
      </c>
      <c r="X51" s="16">
        <v>0.045</v>
      </c>
    </row>
    <row r="52" spans="1:24" ht="15.75">
      <c r="A52" s="66">
        <v>12</v>
      </c>
      <c r="B52" s="57" t="s">
        <v>1</v>
      </c>
      <c r="C52" s="6">
        <f t="shared" si="6"/>
        <v>6.2</v>
      </c>
      <c r="D52" s="6">
        <f t="shared" si="7"/>
        <v>1.7</v>
      </c>
      <c r="E52" s="6">
        <v>1.5</v>
      </c>
      <c r="F52" s="6">
        <v>0.2</v>
      </c>
      <c r="G52" s="79"/>
      <c r="H52" s="6">
        <f t="shared" si="8"/>
        <v>1.3</v>
      </c>
      <c r="I52" s="6">
        <v>1.2</v>
      </c>
      <c r="J52" s="6">
        <v>0.1</v>
      </c>
      <c r="K52" s="6"/>
      <c r="L52" s="6">
        <f t="shared" si="9"/>
        <v>1.3</v>
      </c>
      <c r="M52" s="6">
        <v>1.2</v>
      </c>
      <c r="N52" s="6">
        <v>0.1</v>
      </c>
      <c r="O52" s="6"/>
      <c r="P52" s="6">
        <f t="shared" si="10"/>
        <v>0.9</v>
      </c>
      <c r="Q52" s="6">
        <v>0.8</v>
      </c>
      <c r="R52" s="6"/>
      <c r="S52" s="6">
        <v>0.1</v>
      </c>
      <c r="T52" s="6"/>
      <c r="U52" s="6">
        <f t="shared" si="11"/>
        <v>1</v>
      </c>
      <c r="V52" s="6">
        <v>0.9</v>
      </c>
      <c r="W52" s="6">
        <v>0.1</v>
      </c>
      <c r="X52" s="16"/>
    </row>
    <row r="53" spans="1:24" ht="15.75">
      <c r="A53" s="66">
        <v>13</v>
      </c>
      <c r="B53" s="57" t="s">
        <v>46</v>
      </c>
      <c r="C53" s="6">
        <f t="shared" si="6"/>
        <v>1.959</v>
      </c>
      <c r="D53" s="6">
        <f t="shared" si="7"/>
        <v>0.15400000000000003</v>
      </c>
      <c r="E53" s="8">
        <v>0.14</v>
      </c>
      <c r="F53" s="8">
        <v>0.014</v>
      </c>
      <c r="G53" s="32">
        <v>0</v>
      </c>
      <c r="H53" s="6">
        <f t="shared" si="8"/>
        <v>0.176</v>
      </c>
      <c r="I53" s="8">
        <v>0.16</v>
      </c>
      <c r="J53" s="8">
        <v>0.016</v>
      </c>
      <c r="K53" s="8">
        <v>0</v>
      </c>
      <c r="L53" s="6">
        <f t="shared" si="9"/>
        <v>0.45599999999999996</v>
      </c>
      <c r="M53" s="8">
        <v>0.38</v>
      </c>
      <c r="N53" s="8">
        <v>0.036</v>
      </c>
      <c r="O53" s="8">
        <v>0.04</v>
      </c>
      <c r="P53" s="6">
        <f t="shared" si="10"/>
        <v>0.571</v>
      </c>
      <c r="Q53" s="8">
        <v>0.476</v>
      </c>
      <c r="R53" s="8"/>
      <c r="S53" s="8">
        <v>0</v>
      </c>
      <c r="T53" s="8">
        <v>0.095</v>
      </c>
      <c r="U53" s="6">
        <f t="shared" si="11"/>
        <v>0.602</v>
      </c>
      <c r="V53" s="8">
        <v>0.502</v>
      </c>
      <c r="W53" s="8">
        <v>0</v>
      </c>
      <c r="X53" s="46">
        <v>0.1</v>
      </c>
    </row>
    <row r="54" spans="1:24" ht="15.75">
      <c r="A54" s="66">
        <v>14</v>
      </c>
      <c r="B54" s="57" t="s">
        <v>59</v>
      </c>
      <c r="C54" s="6">
        <f t="shared" si="6"/>
        <v>2.25</v>
      </c>
      <c r="D54" s="6">
        <f t="shared" si="7"/>
        <v>0.3</v>
      </c>
      <c r="E54" s="12"/>
      <c r="F54" s="30">
        <v>0.3</v>
      </c>
      <c r="G54" s="12"/>
      <c r="H54" s="6">
        <f t="shared" si="8"/>
        <v>0.45</v>
      </c>
      <c r="I54" s="12"/>
      <c r="J54" s="30">
        <v>0.45</v>
      </c>
      <c r="K54" s="12"/>
      <c r="L54" s="6">
        <f t="shared" si="9"/>
        <v>0.5</v>
      </c>
      <c r="M54" s="30">
        <v>0.2</v>
      </c>
      <c r="N54" s="30">
        <v>0.3</v>
      </c>
      <c r="O54" s="12"/>
      <c r="P54" s="6">
        <f t="shared" si="10"/>
        <v>0.6499999999999999</v>
      </c>
      <c r="Q54" s="30">
        <v>0.3</v>
      </c>
      <c r="R54" s="12" t="s">
        <v>19</v>
      </c>
      <c r="S54" s="12"/>
      <c r="T54" s="30">
        <v>0.35</v>
      </c>
      <c r="U54" s="6">
        <f t="shared" si="11"/>
        <v>0.35</v>
      </c>
      <c r="V54" s="30">
        <v>0.35</v>
      </c>
      <c r="W54" s="12"/>
      <c r="X54" s="16"/>
    </row>
    <row r="55" spans="1:24" ht="15.75">
      <c r="A55" s="66">
        <v>15</v>
      </c>
      <c r="B55" s="57" t="s">
        <v>60</v>
      </c>
      <c r="C55" s="6">
        <f t="shared" si="6"/>
        <v>0.201</v>
      </c>
      <c r="D55" s="6">
        <f t="shared" si="7"/>
        <v>0</v>
      </c>
      <c r="E55" s="6"/>
      <c r="F55" s="6"/>
      <c r="G55" s="6"/>
      <c r="H55" s="6">
        <f t="shared" si="8"/>
        <v>0</v>
      </c>
      <c r="I55" s="6"/>
      <c r="J55" s="6"/>
      <c r="K55" s="6"/>
      <c r="L55" s="6">
        <f t="shared" si="9"/>
        <v>0.201</v>
      </c>
      <c r="M55" s="19">
        <v>0.19095</v>
      </c>
      <c r="N55" s="6"/>
      <c r="O55" s="19">
        <v>0.01005</v>
      </c>
      <c r="P55" s="6">
        <f t="shared" si="10"/>
        <v>0</v>
      </c>
      <c r="Q55" s="6"/>
      <c r="R55" s="6"/>
      <c r="S55" s="6"/>
      <c r="T55" s="6"/>
      <c r="U55" s="6">
        <f t="shared" si="11"/>
        <v>0</v>
      </c>
      <c r="V55" s="6"/>
      <c r="W55" s="6"/>
      <c r="X55" s="16"/>
    </row>
    <row r="56" spans="1:24" ht="15.75">
      <c r="A56" s="66">
        <v>16</v>
      </c>
      <c r="B56" s="57" t="s">
        <v>45</v>
      </c>
      <c r="C56" s="6">
        <f t="shared" si="6"/>
        <v>1.3439999999999999</v>
      </c>
      <c r="D56" s="6">
        <f t="shared" si="7"/>
        <v>0.594</v>
      </c>
      <c r="E56" s="8">
        <v>0.294</v>
      </c>
      <c r="F56" s="8">
        <v>0.15</v>
      </c>
      <c r="G56" s="8">
        <v>0.15</v>
      </c>
      <c r="H56" s="6">
        <f t="shared" si="8"/>
        <v>0.19999999999999998</v>
      </c>
      <c r="I56" s="8">
        <v>0.18</v>
      </c>
      <c r="J56" s="8">
        <v>0.02</v>
      </c>
      <c r="K56" s="8"/>
      <c r="L56" s="6">
        <f t="shared" si="9"/>
        <v>0.19999999999999998</v>
      </c>
      <c r="M56" s="8">
        <v>0.18</v>
      </c>
      <c r="N56" s="8">
        <v>0.02</v>
      </c>
      <c r="O56" s="8"/>
      <c r="P56" s="6">
        <f t="shared" si="10"/>
        <v>0.2</v>
      </c>
      <c r="Q56" s="8">
        <v>0.16</v>
      </c>
      <c r="R56" s="8"/>
      <c r="S56" s="8">
        <v>0.04</v>
      </c>
      <c r="T56" s="8"/>
      <c r="U56" s="6">
        <f t="shared" si="11"/>
        <v>0.15</v>
      </c>
      <c r="V56" s="8">
        <v>0.12</v>
      </c>
      <c r="W56" s="8">
        <v>0.03</v>
      </c>
      <c r="X56" s="46"/>
    </row>
    <row r="57" spans="1:26" s="28" customFormat="1" ht="15.75">
      <c r="A57" s="66">
        <v>17</v>
      </c>
      <c r="B57" s="63" t="s">
        <v>61</v>
      </c>
      <c r="C57" s="6">
        <f t="shared" si="6"/>
        <v>2.2190000000000003</v>
      </c>
      <c r="D57" s="6">
        <f t="shared" si="7"/>
        <v>0.448</v>
      </c>
      <c r="E57" s="80">
        <v>0.4</v>
      </c>
      <c r="F57" s="80">
        <v>0.04</v>
      </c>
      <c r="G57" s="80">
        <f>E57*0.02</f>
        <v>0.008</v>
      </c>
      <c r="H57" s="6">
        <f t="shared" si="8"/>
        <v>0.56</v>
      </c>
      <c r="I57" s="80">
        <v>0.5</v>
      </c>
      <c r="J57" s="80">
        <v>0.05</v>
      </c>
      <c r="K57" s="80">
        <f>I57*0.02</f>
        <v>0.01</v>
      </c>
      <c r="L57" s="6">
        <f t="shared" si="9"/>
        <v>0.366</v>
      </c>
      <c r="M57" s="80">
        <v>0.3</v>
      </c>
      <c r="N57" s="80">
        <v>0.06</v>
      </c>
      <c r="O57" s="80">
        <f>M57*0.02</f>
        <v>0.006</v>
      </c>
      <c r="P57" s="6">
        <f t="shared" si="10"/>
        <v>0.757</v>
      </c>
      <c r="Q57" s="80">
        <v>0.35</v>
      </c>
      <c r="R57" s="80">
        <v>0.07</v>
      </c>
      <c r="S57" s="80">
        <f>Q57*0.02</f>
        <v>0.006999999999999999</v>
      </c>
      <c r="T57" s="80">
        <v>0.4</v>
      </c>
      <c r="U57" s="6">
        <f t="shared" si="11"/>
        <v>0.088</v>
      </c>
      <c r="V57" s="80">
        <v>0.08</v>
      </c>
      <c r="W57" s="27">
        <f>T57*0.02</f>
        <v>0.008</v>
      </c>
      <c r="X57" s="16"/>
      <c r="Y57" s="2"/>
      <c r="Z57" s="2"/>
    </row>
    <row r="58" spans="1:24" s="55" customFormat="1" ht="37.5">
      <c r="A58" s="69"/>
      <c r="B58" s="64" t="s">
        <v>28</v>
      </c>
      <c r="C58" s="51">
        <f t="shared" si="6"/>
        <v>634.2185</v>
      </c>
      <c r="D58" s="51">
        <f t="shared" si="7"/>
        <v>7.1005</v>
      </c>
      <c r="E58" s="51">
        <f aca="true" t="shared" si="12" ref="E58:X58">SUM(E41:E57)</f>
        <v>5.369</v>
      </c>
      <c r="F58" s="51">
        <f t="shared" si="12"/>
        <v>1.5415</v>
      </c>
      <c r="G58" s="51">
        <f t="shared" si="12"/>
        <v>0.19</v>
      </c>
      <c r="H58" s="51">
        <f t="shared" si="8"/>
        <v>7.3839999999999995</v>
      </c>
      <c r="I58" s="51">
        <f t="shared" si="12"/>
        <v>5.779999999999999</v>
      </c>
      <c r="J58" s="51">
        <f t="shared" si="12"/>
        <v>1.5060000000000002</v>
      </c>
      <c r="K58" s="51">
        <f t="shared" si="12"/>
        <v>0.09799999999999999</v>
      </c>
      <c r="L58" s="51">
        <f t="shared" si="9"/>
        <v>6.7620000000000005</v>
      </c>
      <c r="M58" s="51">
        <f t="shared" si="12"/>
        <v>5.02295</v>
      </c>
      <c r="N58" s="51">
        <f t="shared" si="12"/>
        <v>1.5810000000000002</v>
      </c>
      <c r="O58" s="51">
        <f t="shared" si="12"/>
        <v>0.15805000000000002</v>
      </c>
      <c r="P58" s="51">
        <f t="shared" si="10"/>
        <v>606.5849999999999</v>
      </c>
      <c r="Q58" s="51">
        <f t="shared" si="12"/>
        <v>604.3659999999999</v>
      </c>
      <c r="R58" s="51">
        <f t="shared" si="12"/>
        <v>0.07</v>
      </c>
      <c r="S58" s="51">
        <f t="shared" si="12"/>
        <v>1.272</v>
      </c>
      <c r="T58" s="51">
        <f t="shared" si="12"/>
        <v>0.947</v>
      </c>
      <c r="U58" s="51">
        <f t="shared" si="11"/>
        <v>6.3870000000000005</v>
      </c>
      <c r="V58" s="51">
        <f t="shared" si="12"/>
        <v>4.692</v>
      </c>
      <c r="W58" s="51">
        <f t="shared" si="12"/>
        <v>1.4880000000000002</v>
      </c>
      <c r="X58" s="52">
        <f t="shared" si="12"/>
        <v>0.20700000000000002</v>
      </c>
    </row>
    <row r="59" spans="1:24" s="55" customFormat="1" ht="32.25" thickBot="1">
      <c r="A59" s="69"/>
      <c r="B59" s="65" t="s">
        <v>29</v>
      </c>
      <c r="C59" s="53">
        <f t="shared" si="6"/>
        <v>1896.8147500000005</v>
      </c>
      <c r="D59" s="53">
        <f t="shared" si="7"/>
        <v>524.0275000000001</v>
      </c>
      <c r="E59" s="53">
        <f aca="true" t="shared" si="13" ref="E59:X59">E58+E39</f>
        <v>449.5295000000001</v>
      </c>
      <c r="F59" s="53">
        <f t="shared" si="13"/>
        <v>70.845</v>
      </c>
      <c r="G59" s="53">
        <f t="shared" si="13"/>
        <v>3.653</v>
      </c>
      <c r="H59" s="53">
        <f t="shared" si="8"/>
        <v>288.83785000000006</v>
      </c>
      <c r="I59" s="53">
        <f t="shared" si="13"/>
        <v>229.31135</v>
      </c>
      <c r="J59" s="53">
        <f t="shared" si="13"/>
        <v>55.88550000000001</v>
      </c>
      <c r="K59" s="53">
        <f t="shared" si="13"/>
        <v>3.641</v>
      </c>
      <c r="L59" s="53">
        <f t="shared" si="9"/>
        <v>171.536</v>
      </c>
      <c r="M59" s="53">
        <f t="shared" si="13"/>
        <v>118.70695</v>
      </c>
      <c r="N59" s="53">
        <f t="shared" si="13"/>
        <v>49.168</v>
      </c>
      <c r="O59" s="53">
        <f t="shared" si="13"/>
        <v>3.6610500000000004</v>
      </c>
      <c r="P59" s="53">
        <f t="shared" si="10"/>
        <v>747.8739999999999</v>
      </c>
      <c r="Q59" s="53">
        <f t="shared" si="13"/>
        <v>708.9559999999999</v>
      </c>
      <c r="R59" s="53" t="e">
        <f t="shared" si="13"/>
        <v>#REF!</v>
      </c>
      <c r="S59" s="53">
        <f t="shared" si="13"/>
        <v>34.57599999999999</v>
      </c>
      <c r="T59" s="53">
        <f t="shared" si="13"/>
        <v>4.342</v>
      </c>
      <c r="U59" s="53">
        <f t="shared" si="11"/>
        <v>164.5394</v>
      </c>
      <c r="V59" s="53">
        <f t="shared" si="13"/>
        <v>122.46900000000002</v>
      </c>
      <c r="W59" s="53">
        <f t="shared" si="13"/>
        <v>38.346399999999996</v>
      </c>
      <c r="X59" s="54">
        <f t="shared" si="13"/>
        <v>3.7239999999999998</v>
      </c>
    </row>
    <row r="60" spans="2:24" ht="15.75">
      <c r="B60" s="3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2:24" ht="15">
      <c r="B61" s="37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2:24" ht="15">
      <c r="B62" s="37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2:24" ht="1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2:24" ht="1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2:24" ht="1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2:24" ht="1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2:24" ht="1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2:24" ht="1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2:24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2:24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2:24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</sheetData>
  <sheetProtection/>
  <mergeCells count="15">
    <mergeCell ref="C4:V4"/>
    <mergeCell ref="M8:O8"/>
    <mergeCell ref="Q8:T8"/>
    <mergeCell ref="C6:C10"/>
    <mergeCell ref="V8:X8"/>
    <mergeCell ref="E8:G8"/>
    <mergeCell ref="I8:K8"/>
    <mergeCell ref="D6:X7"/>
    <mergeCell ref="U8:U10"/>
    <mergeCell ref="A6:A10"/>
    <mergeCell ref="D8:D10"/>
    <mergeCell ref="H8:H10"/>
    <mergeCell ref="L8:L10"/>
    <mergeCell ref="B6:B10"/>
    <mergeCell ref="P8:P10"/>
  </mergeCells>
  <printOptions/>
  <pageMargins left="0.7" right="0.56" top="0.85" bottom="0.21" header="0.87" footer="0.17"/>
  <pageSetup fitToHeight="2" horizontalDpi="300" verticalDpi="300" orientation="landscape" paperSize="9" scale="58" r:id="rId1"/>
  <headerFooter alignWithMargins="0">
    <oddHeader>&amp;R&amp;10&amp;P</oddHeader>
  </headerFooter>
  <rowBreaks count="1" manualBreakCount="1">
    <brk id="48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Баркова И. А.</dc:creator>
  <cp:keywords/>
  <dc:description/>
  <cp:lastModifiedBy>astreleckaya</cp:lastModifiedBy>
  <cp:lastPrinted>2010-05-12T13:08:51Z</cp:lastPrinted>
  <dcterms:created xsi:type="dcterms:W3CDTF">2007-09-15T15:36:40Z</dcterms:created>
  <dcterms:modified xsi:type="dcterms:W3CDTF">2012-03-29T13:29:02Z</dcterms:modified>
  <cp:category/>
  <cp:version/>
  <cp:contentType/>
  <cp:contentStatus/>
</cp:coreProperties>
</file>