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йоны" sheetId="1" r:id="rId1"/>
    <sheet name="Лист1" sheetId="2" r:id="rId2"/>
    <sheet name="Лист2" sheetId="3" r:id="rId3"/>
    <sheet name="города" sheetId="4" r:id="rId4"/>
  </sheets>
  <definedNames>
    <definedName name="_xlnm.Print_Titles" localSheetId="3">'города'!$10:$10</definedName>
    <definedName name="_xlnm.Print_Titles" localSheetId="0">'районы'!$5:$5</definedName>
    <definedName name="_xlnm.Print_Area" localSheetId="3">'города'!$A$1:$V$735</definedName>
  </definedNames>
  <calcPr fullCalcOnLoad="1"/>
</workbook>
</file>

<file path=xl/sharedStrings.xml><?xml version="1.0" encoding="utf-8"?>
<sst xmlns="http://schemas.openxmlformats.org/spreadsheetml/2006/main" count="1296" uniqueCount="783">
  <si>
    <t xml:space="preserve">Газопровід низького тиску смт.Кірове (вул.Чернишевського) </t>
  </si>
  <si>
    <t>Газопровід низького тиску смт.Новгородське кв. "Керамік"</t>
  </si>
  <si>
    <t>Підвідний газопровід до вул.Кутузова, вул.Гірняцька</t>
  </si>
  <si>
    <t>Підвідний газопровід до котельні кв. "Керамік"</t>
  </si>
  <si>
    <t>Будівництво газопроводу середнього тиску  до с-ща ім. Димитрова.</t>
  </si>
  <si>
    <t>Будівництво газопроводу середнього тиску  до школи - інтернату по вул. Лізи Чайкіної</t>
  </si>
  <si>
    <t>Газифікація житлових будинків с-ща "Новатор", будівництво ГРП.</t>
  </si>
  <si>
    <t>Газифікація житлових будинків по пров. Робочий</t>
  </si>
  <si>
    <t>Газифікація багатоповерхових житлових будинків МР "Молодіжний", будівництво ГРП</t>
  </si>
  <si>
    <t xml:space="preserve">І черга газопроводу-відводу високого тиску від м. Красноармійськ до                          м. Добропілля  </t>
  </si>
  <si>
    <t>Газифікація вул.Твардовського, Доренського, Магдебурської,Тріумфальної, Прогресивної,              Петровський район</t>
  </si>
  <si>
    <t xml:space="preserve">ІІ черга газопроводу -відводу високого тиску від                 м. Добропілля до м. Білозерське </t>
  </si>
  <si>
    <t>Будівництво газопроводу середнього тиску по вул.Короленко</t>
  </si>
  <si>
    <t>Газопровід середнього тиску с-ща Сурово</t>
  </si>
  <si>
    <t>Газифікація вул.Октябрська,вул.Зелена, вул.Тухачевського</t>
  </si>
  <si>
    <t>Газифікація житлового масиву (вул.Комсомольська)</t>
  </si>
  <si>
    <t>Газопровід високого тиску від відвітлення на ГРС с-ща Славноє, Мар'їнський р-н</t>
  </si>
  <si>
    <t>Підводящий газопровід м.Моспіно, Пролетарський район</t>
  </si>
  <si>
    <t>Газопровід високого тиску від с-ща Старомихайловка до ш.Челюскінців, Петровський район</t>
  </si>
  <si>
    <t>Газопровід високого тиску від с-ща Олександрівка до ГРП - IX, Петровський район</t>
  </si>
  <si>
    <t>Газопровід високого тиску від КПД-3 до Західного промвузла, Куйбишевський район</t>
  </si>
  <si>
    <t>Газопровід високого тиску до котельні МР"Угольщик", Петровський район</t>
  </si>
  <si>
    <t>Газопровід високого тиску від магістрального газопроводу  с-ща Новий Світ до м.Моспіно, Пролетарський район</t>
  </si>
  <si>
    <t>Газопровід високого тиску від пров.Партизанського до котельні МР"Шахтобудівельник", Київський район</t>
  </si>
  <si>
    <t>Газопровід високого тиску від котельні МР"Шахтобудівельник" до кв.138, Калінінський район</t>
  </si>
  <si>
    <t>Газопровід високого тиску від ГРП-III до кв.138, Калінінський район</t>
  </si>
  <si>
    <t>Газопровід високого тиску до котельні  МР"Текстильник-5" , Кіровський район</t>
  </si>
  <si>
    <t>Газопровід високого тиску до котельні МР Широкий,Кіровський район</t>
  </si>
  <si>
    <t>Газифікація с-ща Олексіївка (вул.Глубока,Зеленогорська, Гончарова, XIX Партз"їзду, Мосина),   Будьоннівський район</t>
  </si>
  <si>
    <t>Газифікація с-ща Ново-Мушкетівка (вул.Оршанська,Єнісейська,Прокоф"єва,Ольшанського, Високогірна),      Будьоннівський район</t>
  </si>
  <si>
    <t>Газифікація с-ща Ларіно, Пролетарський район</t>
  </si>
  <si>
    <t>Газифікація с-ща Павлоградське, Пролетарський район</t>
  </si>
  <si>
    <t>Газифікація МР Широкий, Ленінський район</t>
  </si>
  <si>
    <t>Газифікація с-ща Ларінка (вул.Верхнекурганська,</t>
  </si>
  <si>
    <t>Бабушкіна), Будьоннівський район</t>
  </si>
  <si>
    <t>Газифікація с-ща Заперевальне (Андропова, Ямальська, Зенитна,Клайпеди, Багратіона, Кедріна),            Будьоннівський район</t>
  </si>
  <si>
    <t>Газифікація с-ща Дачне (вул.Іркутська,З.Іллїча, Докучаєва, Міліцейська),  Будьоннівський район</t>
  </si>
  <si>
    <t>Газифікація с-ща Євдокіївка (вул.Большевіків, Крепильщиків, Горняків, Пашкової, Індустрії), Будьоннівський район</t>
  </si>
  <si>
    <t>Газифікація вул.Довженко, Димитрова,О.Малишко, Будьоннівський район</t>
  </si>
  <si>
    <t>Газифікація с-ща"ЦЗФ Чумаковська",            Пролетарський район</t>
  </si>
  <si>
    <t>Газифікація с-ща Чулковка, 2-а черга(вул.Фєдосєєва,Русакова,Серпуховська,Горнорятувальна), Пролетарський район</t>
  </si>
  <si>
    <t>Газифікація с-щаЧулковка (північна частина від вул.Фєдосєєва),               Пролетарський район</t>
  </si>
  <si>
    <t>Газифікація с-ща Ворошиловка (вул.Бонч-Бруєвича, Сентябрьська,Полікарпова), Пролетарський район</t>
  </si>
  <si>
    <t>Газифікація с-ща ш-ти  6 "Червона Зірка" (вул.Юмашева,Неверова,Камишинська,Чигоріна,Шахтна,М.Рильського,Молодих партизан, Афіногєєва,Прилукська, Хмельова, Гагрінська, Батайська,Трьохгорна),                                  Пролетарський район</t>
  </si>
  <si>
    <t>Газифікація с-ща ш-ти "12-18",  Пролетарський район</t>
  </si>
  <si>
    <t>Газифікація с-ща ш-ти  6 "Капітальна" (вул.Чінарна,Ольохіна,Маяк Революції, Доблесна, Пролетарської Перемоги), Пролетарський район</t>
  </si>
  <si>
    <t>Газифікація с-ща ш-ти 9 "Капітальна" (вул.Корнейчука,Омська,Блюхера,Невського),                          Пролетарський район</t>
  </si>
  <si>
    <t>Газифікація с-ща ш-ти "Лівенка", Пролетарський район</t>
  </si>
  <si>
    <t>Газифікація с-ща ш-ти "Первомайка", Пролетарський район</t>
  </si>
  <si>
    <t>Газифікація  с-ща з-да високовольтних опір (вул.Славянська,Полевая,Знаменательна), Будьоннівський район</t>
  </si>
  <si>
    <t>Газифікація  с-ща Об'єднанне (вул.  Б.Партизан,Старо-Кримська,Звєрькова),  Пролетарський район</t>
  </si>
  <si>
    <t>Газифікація с-ща ш-ти"17-17 біс" (вул.Касаткіна,Мещерського,Светлоярська), Кіровський район</t>
  </si>
  <si>
    <t>Газифікація с-ща Півзаводу, 1 черга (вул.Станціонна), Кіровський район</t>
  </si>
  <si>
    <t>Газифікація с-ща ш-ти "Лідієвка" (вул.Авдєєва,кооператив "Авдєєвєць"),  Кіровський район</t>
  </si>
  <si>
    <t>Газифікація с-ща ш-ти "Лідієвка" (вул.Червона  Поляна,кооператів "Червонополянський"),                     Кіровський район</t>
  </si>
  <si>
    <t>Газифікація с-ща ш-ти"Лідієвка" (вул.Бастіонна,Ярова,Подлесна,Б.Північна,кооператів "Лідія"),                  Кіровський район</t>
  </si>
  <si>
    <t>Газифікація с-ща ш-ти "Лідієвка" (вул.Кірова,Лучєва,Топчієва,Пулковська,кооператів"Клін"), Кіровський район</t>
  </si>
  <si>
    <t>Газифікація с-ща ш-ти"Лідієвка" (вул.Вуглегірська,Піддубного,кооператив "Вуглеградський"),                                 Кіровський район</t>
  </si>
  <si>
    <t>Газифікація  вул.Арсень'єва, Могілевського, Цандера, Східа, Отрадної кооперативу "Південний",    Кіровський район</t>
  </si>
  <si>
    <t>Газифікація с-ща Гормаш (вул.Іваніцкого,Червона Зоря,Комунізма,Суворова), Кіровський район</t>
  </si>
  <si>
    <t>Газифікація вул.Бібліотечної коперативу "Блакитне Полум'я", Кіровський район</t>
  </si>
  <si>
    <t>Газифікація вул.Ашхабадської, Вітебської,Каменської кооперативу "Південний", Кіровський район</t>
  </si>
  <si>
    <t>Газифікація вул.Авіценни, Алексінської кооперативу "Південний", Кіровський район</t>
  </si>
  <si>
    <t>Газифікація с-ща"Червоне містечко" (кооператив "Іскра"),  Кіровський район</t>
  </si>
  <si>
    <t>Підвідний газопровід середнього тиску м.Комсомольське,                         с-ще Ленінське, с-ще Колоски</t>
  </si>
  <si>
    <t>Газифікація с-ща"Червоне містечко" (кооператив"Уют"), Кіровський район</t>
  </si>
  <si>
    <t>Газифікація с-ща"Червоне містечко" (кооператив"Корольова"), Кіровський район</t>
  </si>
  <si>
    <t>Газифікація с-ща ш-ти Абакумова (вул.Бойченко,Чайковського), Кіровський район</t>
  </si>
  <si>
    <t>Газифікація вул.Вузлової кооперативу "Вузловий", Кіровський район</t>
  </si>
  <si>
    <t>Газифікація с-ща ДЗІ (вул.Ільїнська,Красочна), Кіровський район</t>
  </si>
  <si>
    <t>Газифікація с-ща"Новий горняк", 3 черга,  Куйбишевський район</t>
  </si>
  <si>
    <t>Газифікація с-ща Лозовське, 2 черга (вул.Медногорська,Чукотська Місцевих Рад,Зілова,Кузнецька,Ісакова,Нагорна,Южина,Ключева,Дальня,Гудкова), Куйбишевський район</t>
  </si>
  <si>
    <t xml:space="preserve">Газифікація с-ща Кіровське,                             </t>
  </si>
  <si>
    <t xml:space="preserve"> Куйбишевський район</t>
  </si>
  <si>
    <t>Газифікація с-ща "Північне" (вул.Етюдна,Щедріна,Уткіна,Ушинського, Чувашська, Арсенальна), Куйбишевський район</t>
  </si>
  <si>
    <t>Газифікація вул. Д.Ульянова, Аграрна,Полярна, Куйбишевський район</t>
  </si>
  <si>
    <t>Газифікація вул.Печатників,Бєстужева,Північної,  Куйбишевський район</t>
  </si>
  <si>
    <t>Газифікація вул.Сандомірської,                           Куйбишевський район</t>
  </si>
  <si>
    <t>Газифікація с-ща Котовського (вул.Краснодарська, Новатора,Північно-Донецька,пров.Урюпінський),             Калінінський район</t>
  </si>
  <si>
    <t>Газифікація МР "Парковий" - південна зона (вул.Осіпенко,Московська), Калінінський район</t>
  </si>
  <si>
    <t>Газифікація с-ща Широкий (вул.Аветісяна,Тагільска, Днестровська,Сосновського,Верховинська), Кіровський район</t>
  </si>
  <si>
    <t>Газифікація с-ща Авдотьїно (вул.Новозаводська,Заводська,Старобешевська,Просвіщення та інш.),                   Ленінський район</t>
  </si>
  <si>
    <t>Газифікація с-ща Полежакове, Ленінський район</t>
  </si>
  <si>
    <t>Газифікація вул.Турбінної, Ленінський район</t>
  </si>
  <si>
    <t>Газифікація вул.П.Ангеліної (ліва сторона),              Ленінський район</t>
  </si>
  <si>
    <t>Газифікація вул.Малахова, Мечнікова та інш., Ленінський район</t>
  </si>
  <si>
    <t>Газифікація с-ща Петровського машзаводу, 2 черга (вул.Журналістів,Вель'ямінова,Рощінська,П.Безпощадного,пров.Акулова), Кіровський район</t>
  </si>
  <si>
    <t>Газифікація с-ща "Базарне" (вул.Космінського,Удальцова,Федоровського,О.Ульянова), Петровський район</t>
  </si>
  <si>
    <t>Газифікація с-ща ш-ти"Трудовська"(вул.Метеорітна,Республіканська, Климашкіна, Кобринська, Онанченко, Медицинська,Костальського, Урбанського), Петровський район</t>
  </si>
  <si>
    <t>Газифікація с-ща ш-ти Петровська,  2 черга (вул.Луніна, Заболотнього, Запотоцького, Івова, Вешенська, пров.Військово-Морський), Петровський район</t>
  </si>
  <si>
    <t>Газифікація вул. Донугольскої, Красносельскої, Юпітерської, Петровський район</t>
  </si>
  <si>
    <t xml:space="preserve">Газифікація МР27  вул.Залізодорожня,Волкова, Добровольського,Комарова, Вощенка, м.Амвросіївка  </t>
  </si>
  <si>
    <t>Газифікація вулиць Титова,Титовки,Кр.Октябрь, Л.Українки,Чкалова, м.Амвросіївка</t>
  </si>
  <si>
    <t>Газифікація вул.Московська Тарасівської с/р</t>
  </si>
  <si>
    <t>Газопостачання с.Лукове</t>
  </si>
  <si>
    <t xml:space="preserve">Будівництво газопроводу                          смт Желанне    </t>
  </si>
  <si>
    <t>Будівництво газопроводу с.Нетайлове</t>
  </si>
  <si>
    <t>Газифікація с-ща Мандрикіне (вул.Березовська,Бринько,Леонідова, Героїв Міуса,Туруніна, Приазовська,Богданова, кооператив "Поток"),  Петровський район</t>
  </si>
  <si>
    <t>Газифікація с-ща ш-ти "Західна" (вул.Павлуновського,Карнавальна,Лук"яненко,Байкальська,Березовська,Сабурова, Червоної Зірки, В.Гюго, Зелений гай),  Петровський район</t>
  </si>
  <si>
    <t>Газифікація с-ща ш-ти №7 (вул.Ганді,Полбіна,Бокія, Дальнесхідна,Семіполатинська,Валуйська,Мухной,Безлесна,Крємнева та інш.), Петровський район</t>
  </si>
  <si>
    <t>Газифікація с-ща "Нове брикетне" (вул.Кізільська,Обольська,Тевасяна,Новосадова,Пострайкомовська), Петровський район</t>
  </si>
  <si>
    <t>Газифікація вул.Дорохова,Панфіловців,Аміряна,Нахімовської,Мурманської,Композиторів, Петровський район</t>
  </si>
  <si>
    <t>Газифікація вул.Кобзаря,Комвольної,Катасанова,  Петровський район</t>
  </si>
  <si>
    <t>Газифікація вул.Твардовського,Доренського,Магдебурської,Тріумфальної,Прогресивної,              Петровський район</t>
  </si>
  <si>
    <t>Газопровід к  цегельному  заводу         с-ща ш-ти "Трудовська" і закільцівка існуючими мережами, Петровський район</t>
  </si>
  <si>
    <t>Газифікація с-ща Лісне</t>
  </si>
  <si>
    <t>Газифікація с.Велика Шишівка</t>
  </si>
  <si>
    <t>Газифікація с-ще Молодецьке</t>
  </si>
  <si>
    <t>Газифікація с.Петрівське</t>
  </si>
  <si>
    <t>Газифікація с.Малоорлівка</t>
  </si>
  <si>
    <t>Газифікація с.Розівка</t>
  </si>
  <si>
    <t>Ясинуватський район</t>
  </si>
  <si>
    <t>Будівництво газопроводу с.Первомайське</t>
  </si>
  <si>
    <t>Газопровід серднього  тиску по вул.Орджонікідзе, вул.Зелена</t>
  </si>
  <si>
    <t>Підвідний газопровід до котельні по вул.Братанська</t>
  </si>
  <si>
    <t xml:space="preserve">м.Красний Лиман     </t>
  </si>
  <si>
    <t xml:space="preserve"> № п/п</t>
  </si>
  <si>
    <t>Потужність, км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</si>
  <si>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</si>
  <si>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</si>
  <si>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</si>
  <si>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</si>
  <si>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</si>
  <si>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</si>
  <si>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</si>
  <si>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</si>
  <si>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</si>
  <si>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</si>
  <si>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</si>
  <si>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</si>
  <si>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</si>
  <si>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</si>
  <si>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</si>
  <si>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ВСЬОГО ПО ПРОГРАМІ</t>
  </si>
  <si>
    <t xml:space="preserve"> </t>
  </si>
  <si>
    <t>м.Авдіївка</t>
  </si>
  <si>
    <t>м.Артемівськ, м.Соледар</t>
  </si>
  <si>
    <t>Будівництво  газових  колодязів  з  обладнанням  для   зменшення  кількості  відключень  споживачів  у   випадку  аврійних   ситуацій: вул.Оборони, район  ЗОШ № 18</t>
  </si>
  <si>
    <t>м.ГорлІвка</t>
  </si>
  <si>
    <t>Газифікація вулиць північно-східної частини Калінінського району (Калинівка,Байрак, Гурти)</t>
  </si>
  <si>
    <t>Газифікація вулиць західної частини Микитівського району міста (ш.Гагаріна, Чигари)</t>
  </si>
  <si>
    <t>Газифікація вулиць північно-східної частини Микитівського району             (ш. Румянцева, Геологів)</t>
  </si>
  <si>
    <t>Газифікація  вулиць центральної частині Микитівського району</t>
  </si>
  <si>
    <t>Газифікація  вулиць Центрально-Міського району (Перемоги, Рудуч,Аксенівка)</t>
  </si>
  <si>
    <t>Газифікація південної окраїни міста (Батманівка,Корсунь)</t>
  </si>
  <si>
    <t>м.Дзержинськ,                      м.Артемове</t>
  </si>
  <si>
    <t>до Програми розвитку систем газопостачання населених пунктів Донецької області</t>
  </si>
  <si>
    <t xml:space="preserve">Газопровід низького тиску  по вул.Уханьова, вул.Комарова, вул.Космонавтів </t>
  </si>
  <si>
    <t>Газопровід середнього тиску по  вул. К.Маркса</t>
  </si>
  <si>
    <t>Газопровід середнього тиску по  вул. Уханьова</t>
  </si>
  <si>
    <t>Газопровід середнього тиску по вул. Іркутська, вул.Лисенка</t>
  </si>
  <si>
    <t xml:space="preserve">Газопровід низького тиску по вул.Папаніна </t>
  </si>
  <si>
    <t>Газифікація с-ща Ларіне, Пролетарський район</t>
  </si>
  <si>
    <t>Газифікація вул.Довженка, Димитрова,О.Малишка, Будьоннівський район</t>
  </si>
  <si>
    <t>Газопровід до  цегельного  заводу         с-ща ш-ти "Трудовська" і закільцівка існуючими мережами, Петровський район</t>
  </si>
  <si>
    <t>Будівництво  розподільчого підземного газопроводу среднього тиску по вул. Калмикова ( від вул. Фрунзе до вул. Калініна)</t>
  </si>
  <si>
    <t>Будівництво підвідного газопроводу  середнього тиску від пров. Совєтского по пров. Волгодонський, від вул. Волгодонська по пров. Ворошилова, вул. Пролетарській, пров. Торговий, вул. Челюскіна</t>
  </si>
  <si>
    <t>Будівництво підвідного газопроводу  середнього тиску  с.Щурове</t>
  </si>
  <si>
    <t>Будівництво газопроводу середнього тиску  до котельні ВГРЗ</t>
  </si>
  <si>
    <t>Будівництво газопроводу середнього тиску  до котельні № 45 по вул. Фрунзе</t>
  </si>
  <si>
    <t>Будівництво газопроводу середнього тиску  по вул. Щербакова до котельні ЗШ № 4</t>
  </si>
  <si>
    <t>Газифікація житлових будинків с-ща ім. Димитрова по вул. Советська, пров. Школьний, будівництво ГРП</t>
  </si>
  <si>
    <t>Газифікація житлових будинків центральної частини міста по вул. Воробйовського</t>
  </si>
  <si>
    <t>Газифікація багатоповерхових житлових будинків по вул. Конторська, вул. Брянська, вул. Артема</t>
  </si>
  <si>
    <t>Газифікація житлових будинків по вул. Фрунзе</t>
  </si>
  <si>
    <t>Газифікація вулиць приватного сектору міста</t>
  </si>
  <si>
    <t xml:space="preserve">м. Добропілля </t>
  </si>
  <si>
    <t xml:space="preserve">І черга газопроводу середнього тиску від ГРС до котелень, м. Добропілля </t>
  </si>
  <si>
    <t xml:space="preserve">Будівництво ГРС і І черги газопроводу середнього тиску до котелень, м.Білецьке </t>
  </si>
  <si>
    <t>Будівництво газопроводу середнього тиску до                  смт. Водянське і розподільчих мереж по ньому</t>
  </si>
  <si>
    <t xml:space="preserve">Будівництво І черги газопроводу середнього тиску від ГРС до котелень м. Білозерське </t>
  </si>
  <si>
    <t xml:space="preserve">Будівництво газопроводу середнього тиску від ГРС  м. Білозерське до смт. Новодонецьке </t>
  </si>
  <si>
    <t>В наявності</t>
  </si>
  <si>
    <t>м.Докучаєвськ</t>
  </si>
  <si>
    <t xml:space="preserve">Переведення котельні №13 з твердого палива на газ (підвідний газопровід) </t>
  </si>
  <si>
    <t>м.Єнакієве, м.Вуглегірськ     м.Юнокомунарівськ</t>
  </si>
  <si>
    <t xml:space="preserve">Газопровід до котельні №14,15 </t>
  </si>
  <si>
    <t>Закільцівка газопроводу середнього тиску до котельні №3 смт.Карло-Марксове</t>
  </si>
  <si>
    <t>Підвідний газопровід до смт. Олександрівське</t>
  </si>
  <si>
    <t>Розподільчі мережі смт.Олександрівське</t>
  </si>
  <si>
    <t>Кольцуючий газопровід середнього тиску с-ща Малоорлівка</t>
  </si>
  <si>
    <t>Підвідний газопровід до с-ща Профсоюзне</t>
  </si>
  <si>
    <t>Газифікація  смт.Малотаранівка                     (у т.ч. підвідний газопровід)</t>
  </si>
  <si>
    <t>Газопровіт та ГРП по вул.Дружби з мережами низкого тиску смт.Гірне</t>
  </si>
  <si>
    <t>Підвідний газопровід до смт.Оленівка</t>
  </si>
  <si>
    <t>Розподільчі мережі смт. Оленівка</t>
  </si>
  <si>
    <t>Підвідний газопровід до           с-ща Казачий</t>
  </si>
  <si>
    <t>Розподільчі мережі                 с-ща Казачий</t>
  </si>
  <si>
    <t xml:space="preserve">Розподільчі мережі   смт.Корсунь              </t>
  </si>
  <si>
    <t xml:space="preserve">Розподільчі мережі смт.Карло-Марксове (с.Вєрова)    </t>
  </si>
  <si>
    <t xml:space="preserve">Розподільчі мережі смт.Карло-Марксове (с.Софієва)    </t>
  </si>
  <si>
    <t>м.Жданівка</t>
  </si>
  <si>
    <t>Газифікація кв.№26/34, буд.№8</t>
  </si>
  <si>
    <t>Газифікація кв.№11/15, буд.№3</t>
  </si>
  <si>
    <t>Газифікація вул.Шкільна, буд.№8,10,12,14</t>
  </si>
  <si>
    <t>Газифікація вул.Больнична, вул.Паркова</t>
  </si>
  <si>
    <t>м.Кіровськ</t>
  </si>
  <si>
    <t>Газифікація міста</t>
  </si>
  <si>
    <t>м.Костянтинівка</t>
  </si>
  <si>
    <t>м.Краматорськ</t>
  </si>
  <si>
    <t>Газопровід середнього тиску до селищ, які входять до Шабельківської селищної ради</t>
  </si>
  <si>
    <t xml:space="preserve">Газифікація вулиць смт.Ясногірка (вул.К.Карого) </t>
  </si>
  <si>
    <t>м.Красноармійськ</t>
  </si>
  <si>
    <t>Газопровід середнього тиску від вул.Серна до вул.Ватутіна</t>
  </si>
  <si>
    <t>Монтаж ГРПБ, МПА вул.Ватутіна</t>
  </si>
  <si>
    <t>Газопровід середнього тиску КПД -вул.Леніна</t>
  </si>
  <si>
    <t>Газопровід середнього тиску вул.Комінтерна - вул.Леніна</t>
  </si>
  <si>
    <t>Газопровід середнього тиску с.Зеленівка- смт. Шевченко</t>
  </si>
  <si>
    <t>Монтаж ГРПБ, МПА смт. Шевченко</t>
  </si>
  <si>
    <t>Газопровід середнього тиску на стадіоні "Ювілейний"</t>
  </si>
  <si>
    <t>Газопровід середнього тиску по вул.Шмідта</t>
  </si>
  <si>
    <t>Монтаж ГРПБ, МПА вул.Шмідта</t>
  </si>
  <si>
    <t>Газопровід середнього тиску вул.Ольшанського</t>
  </si>
  <si>
    <t>Газифікація житлових будинків                   с-ща Землянки</t>
  </si>
  <si>
    <t>Монтаж ШРП вул.Ольшанського</t>
  </si>
  <si>
    <t>Газопровід низького тиску по вул.Л.Чайкіной</t>
  </si>
  <si>
    <t>Газопровід середнього тиску від ГРП 1 по вул. Шахтарський та вул.Пушкіна, м.Родінське</t>
  </si>
  <si>
    <t>Газопровід низького тиску по вул.Котляревського</t>
  </si>
  <si>
    <t>Газопровід середнього тиску по вул.Руська</t>
  </si>
  <si>
    <t>Газопровід середнього тиску по вул.Кушвіда</t>
  </si>
  <si>
    <t>Газопровід середнього тиску по вул.Свердлова до вул.Тельмана</t>
  </si>
  <si>
    <t>Газопровід середнього тиску вул.Свердлова, вул.Первомайська</t>
  </si>
  <si>
    <t>Монтаж ГРПБ, МПА вул.Первомайська</t>
  </si>
  <si>
    <t xml:space="preserve">Газопровід низького тиску, вул.Первомайська </t>
  </si>
  <si>
    <t>Газопровід середнього тиску від вул.Западна до вул.25 Партз'їзду</t>
  </si>
  <si>
    <t>за рахунок :</t>
  </si>
  <si>
    <t>Газифікація Червоногвардійського району</t>
  </si>
  <si>
    <t xml:space="preserve">Газопровід низького тиску східної частини міста по вул.Калиніна,Красна,Заводська,     Пушкіна,Ломоносова,Чехова,Побєди, Октябрьська,Орджонікідзе,Щорса, Красноармійська,Кірова,Донецька, Пархоменко,Франка </t>
  </si>
  <si>
    <t>в/т -3,06, с/т 0,66</t>
  </si>
  <si>
    <t>Газифікація житлового масиву ім.Крупської у Червоногвардійському районі</t>
  </si>
  <si>
    <t>Газифікація с-ща Осипенко (ІІ черга будівництва)</t>
  </si>
  <si>
    <t>н/т 4,3</t>
  </si>
  <si>
    <t>Газифікація житлових будинків по вул.Клубній</t>
  </si>
  <si>
    <t>Заміна газопроводу до житлового будинку №2/37 по вул.Московська</t>
  </si>
  <si>
    <t>м.Новогродівка</t>
  </si>
  <si>
    <t>Газифікація південно-східної частини міста</t>
  </si>
  <si>
    <t>Розподільчий газопровід по вул.Шкільна</t>
  </si>
  <si>
    <t>м.Маріуполь</t>
  </si>
  <si>
    <t>Газифікація  с-ща Найденівка</t>
  </si>
  <si>
    <t>Газифікація  вулиць Іллічівського району</t>
  </si>
  <si>
    <t>м.Селидове</t>
  </si>
  <si>
    <t>Газифікація смт. Зайцеве</t>
  </si>
  <si>
    <t>Газопровід низького тиску                           с-ща Щербак</t>
  </si>
  <si>
    <t>Газопровід середнього тиску від вул.Ватутіна, с-ще Щербак</t>
  </si>
  <si>
    <t>Розподільчий газопровід          с-ща  ш-ти № 12 – с-ща Ольховчик</t>
  </si>
  <si>
    <t>Розподільчий газопровід на с-ще  Олексієво-Орловка – с-ще  ш-ти ім.17 Партз'їзду – с-ще  Новостройка – с-ще Давидівка</t>
  </si>
  <si>
    <t>Амвросіївський район</t>
  </si>
  <si>
    <t>Газифікація смт.Кутейникове</t>
  </si>
  <si>
    <t>Газифікація с-ща Улянівське</t>
  </si>
  <si>
    <t>Газифікація с-щаТрепельне</t>
  </si>
  <si>
    <t>Розробка схеми газифікації с.Серебрянка</t>
  </si>
  <si>
    <t>Газифікація с.Кодема (2 черга)</t>
  </si>
  <si>
    <t>Розвідний газопровід по с.Толстой</t>
  </si>
  <si>
    <t>Газопровід високого тиску до смт. Велика Новосілка</t>
  </si>
  <si>
    <t>Підвідний газопровід до с--ща Шевченко</t>
  </si>
  <si>
    <t xml:space="preserve">Підвідний газопровід до               с. Федорівка </t>
  </si>
  <si>
    <t>Підвідний газопровід до с.Костянтинопіль</t>
  </si>
  <si>
    <t>Підвідний газопровід до с.Багатир</t>
  </si>
  <si>
    <t>Газифікація сща Хлібодарівка, с.Златоусівка</t>
  </si>
  <si>
    <t>Газифікація с.Калініне</t>
  </si>
  <si>
    <t>Газопостачання с-ща Степне</t>
  </si>
  <si>
    <t>Газопостачання с.Вільне</t>
  </si>
  <si>
    <t>Газопостачання с-ща Петрівське</t>
  </si>
  <si>
    <t>Газопостачання с.Новоандріївка</t>
  </si>
  <si>
    <t>Підвідний газопровід від АГРС до смт. Володарське,с-ща Труженка,с-ща Катеринівка</t>
  </si>
  <si>
    <t>Газифікація с.Завидо-Кудашеве, с.Завидо-Борзенка</t>
  </si>
  <si>
    <t>Газифікація с-ща Світле</t>
  </si>
  <si>
    <t>Газифікація с.Білокузминівка</t>
  </si>
  <si>
    <t>Газифікація с.Олександро-Шультине</t>
  </si>
  <si>
    <t>Газифікація с-ща Червоне</t>
  </si>
  <si>
    <t>Газифікація с.Іжевка</t>
  </si>
  <si>
    <t>Підвідний газопровід до с.Пречистівка,                                     встановлення ГРПБ, станция катодного захисту</t>
  </si>
  <si>
    <t>Газифікація східної частини           м. Мар'їнка,                       будівництво ГРПБ</t>
  </si>
  <si>
    <t xml:space="preserve">Газифікація  м. Красногорівка                                     </t>
  </si>
  <si>
    <t>Підвідний газопровід до          смт.Старомихайлівка,                 встановлення ГРПБ</t>
  </si>
  <si>
    <t xml:space="preserve">Газифікація                        смт. Старомихайлівка </t>
  </si>
  <si>
    <t>Підвідний газопровід до смт. Олександрівка,                      встановлення ГРПБ</t>
  </si>
  <si>
    <t>Будівництво газопроводу с.Архангельське</t>
  </si>
  <si>
    <t>Будівництво газопроводу смт.Керамік</t>
  </si>
  <si>
    <t xml:space="preserve">Будівництво газопроводу                          с-ща Каштанове    </t>
  </si>
  <si>
    <t>Міжселищний газопровід виского тиску с.Очеретине,                                                                        с-ща Новоолександрівка, вуличні газопроводи, ГРП</t>
  </si>
  <si>
    <t xml:space="preserve">Міжселищний газопровід середнього тиску Д-219 від с-ща Новоолександрівка  до с.Прогрес  </t>
  </si>
  <si>
    <t xml:space="preserve">Газопровід низького тиску по с.Прогрес та ГРП </t>
  </si>
  <si>
    <t>Міжселищний газопровід середнього тиску Д-219 від м.Красноармійська до с.Піщане та ГРП</t>
  </si>
  <si>
    <t>Газопровід високого тиску Д-219 від м.Димитров до                                                             смт. Новоекономічна, ГРП</t>
  </si>
  <si>
    <t xml:space="preserve">Газопровід низького тиску по                                                                       смт Новоекономічна </t>
  </si>
  <si>
    <t>Газопровід середнього тиску Д-219 від с.Новоолександрівка до                  смт Гродівка</t>
  </si>
  <si>
    <t>Газопровід нізького тиску по                  смт Гродівка</t>
  </si>
  <si>
    <t>Газопровід низького тиску по с.Пищане</t>
  </si>
  <si>
    <t>Газопостачання с.Михайлівка, с.Греково-Олександрівка</t>
  </si>
  <si>
    <t>Підвідний газопровід до                  с-ща Максимівка,                                    встановлення ГРПБ,  станция катодного захисту</t>
  </si>
  <si>
    <t xml:space="preserve">Газифікація с-ща Максимівка </t>
  </si>
  <si>
    <t>Підвідний газопровід до с.Романівка,                                встановлення ГРПБ</t>
  </si>
  <si>
    <t>Підвідний газопровід до с.Ганнівка, с.Успенівка,                            с-ща Острівське, с.Гігант, с.Сухі Яли,                                                           встановлення ГРПБ ,станція катодного захисту</t>
  </si>
  <si>
    <t xml:space="preserve">Газифікація с. Ганнівка                     </t>
  </si>
  <si>
    <t xml:space="preserve">Газифікація с-ща Острівське                     </t>
  </si>
  <si>
    <t xml:space="preserve">Підвідний газопровід до с-ща  Дачне, встановлення ГРПБ,  газопровід - відвід,                         будівництво ГРС,будівництво будинку операторів </t>
  </si>
  <si>
    <t xml:space="preserve">Газифікація с-ща Дачне                     </t>
  </si>
  <si>
    <t>Підвідний газопровід до смт. Іллінка,        встановлення ГРПБ</t>
  </si>
  <si>
    <t xml:space="preserve">Газифікація смт Іллінка                     </t>
  </si>
  <si>
    <t>Підвідний газопровід до с-ща Тарамчук,с-ща  Солодке,          встановлення ГРПБ, станція катодного захисту</t>
  </si>
  <si>
    <t xml:space="preserve">Газифікація с-ща Тарамчук                     </t>
  </si>
  <si>
    <t xml:space="preserve">Газифікація с-ща Солодке                     </t>
  </si>
  <si>
    <t>Підвідний газопровід до с-ща Славне,  встановлення ГРПБ, станція катодного захисту</t>
  </si>
  <si>
    <t xml:space="preserve">Газифікація с-ща Славне                     </t>
  </si>
  <si>
    <t>Підвідний газопровід до с.Галицинівка, с.Карлівка,             встановлення ГРПБ, станція  катодного захисту</t>
  </si>
  <si>
    <t xml:space="preserve">Підвідний газопровід до с.Зоряне,           встановлення ГРПБ </t>
  </si>
  <si>
    <t>Підвідний газопровід до с.Побєда,   встановлення ГРПБ</t>
  </si>
  <si>
    <t>Газифікація с. Козлівка</t>
  </si>
  <si>
    <t>Газифікація с. Первомайське</t>
  </si>
  <si>
    <t>Газифікація с. Черненко</t>
  </si>
  <si>
    <t>Підвідний газопровід від с. Очретине до с.Староварварівка</t>
  </si>
  <si>
    <t>Газифікація  с-ща Глибоке та с-ща Портівське, І - ІУ черги</t>
  </si>
  <si>
    <t>Газифікація  с. Білосарайська  та с-ща Азовське, І – ІІІ черги</t>
  </si>
  <si>
    <t>Газифікація       с. Стародубівка, І - ІІ черги</t>
  </si>
  <si>
    <t>Підвідний газопровід  до с.Богородичне</t>
  </si>
  <si>
    <t>Підвідний газопровід  до                       с. Андріївка</t>
  </si>
  <si>
    <t>Підвідний газопровід  до                  смт. Райгородок</t>
  </si>
  <si>
    <t>Додаток №1</t>
  </si>
  <si>
    <t>Підвідний газопровід до                                      смт. Андріївка</t>
  </si>
  <si>
    <t xml:space="preserve">Закольцування газопроводу середнього тиску від ГРП №1 до ГРП №2,            м. Комсомольське </t>
  </si>
  <si>
    <t>Розвідні газопроводи середнього тиску та газопровід по головним вулицям,  м.Комсомольське</t>
  </si>
  <si>
    <t xml:space="preserve">Газопровід низького тиску східної частини міста по вул.Калиніна,Красна,Заводська, Пушкіна, Ломоносова,Чехова, Побєди, Октябрьська, Орджонікідзе, Щорса, Красноармійська, Кірова, Донецька, Пархоменко,Франка </t>
  </si>
  <si>
    <t>Газопостачання с. Свободне, с.Конькове, с.Самсонове</t>
  </si>
  <si>
    <t>Підвідний газопровід до                              с-ща Бахчовик</t>
  </si>
  <si>
    <t>Газифікація с.Степанівка, с.Маринівка</t>
  </si>
  <si>
    <t>Газифікація с-ще Зачатівка,ПНД</t>
  </si>
  <si>
    <t>Газифікація с.Новоорлівка</t>
  </si>
  <si>
    <t>Завершення газифікації с-ща  Піски</t>
  </si>
  <si>
    <t>Завершення газифікації                           смт. Очеретине,  МР Заводський</t>
  </si>
  <si>
    <t>Будівництво газопроводу с.Новоселівка Перша</t>
  </si>
  <si>
    <t>Будівництво газопроводу                                 ст. Донецьк-Північний ,                               вул. Привокзальна</t>
  </si>
  <si>
    <t>Будівництво газопроводу с.Василівка</t>
  </si>
  <si>
    <t>Додаток до Програми</t>
  </si>
  <si>
    <t xml:space="preserve">                Додаток до Програми</t>
  </si>
  <si>
    <t xml:space="preserve">   </t>
  </si>
  <si>
    <t xml:space="preserve">                                   на 2006 - 2010 роки та на період до 2015 року</t>
  </si>
  <si>
    <t xml:space="preserve">Будівництво газопроводу                         смт. Верхньоторецьке  </t>
  </si>
  <si>
    <t>Володарський район</t>
  </si>
  <si>
    <t>м. Димитров</t>
  </si>
  <si>
    <t>м.Дружківка</t>
  </si>
  <si>
    <t xml:space="preserve">м.Макіївка </t>
  </si>
  <si>
    <t>Волноваський район</t>
  </si>
  <si>
    <t>Добропільський район</t>
  </si>
  <si>
    <t xml:space="preserve">Першотравневий район </t>
  </si>
  <si>
    <t>газопостачання Донецької області на 2006-2010 роки та  період до 2015 року</t>
  </si>
  <si>
    <t>Найменування міст та районів</t>
  </si>
  <si>
    <t>Найменування та місце знаходження об'єкту</t>
  </si>
  <si>
    <t>тис.грн.</t>
  </si>
  <si>
    <t>Обсяг фінансування на 2011-2015</t>
  </si>
  <si>
    <t>Всього по містам</t>
  </si>
  <si>
    <t>Всього по районам</t>
  </si>
  <si>
    <t>Газопровід середнього тиску                  ( зона ГРП), м.Авдіївка, пров.Фрунзе</t>
  </si>
  <si>
    <t xml:space="preserve">Газопровід середнього тиску (зона ГРП-5) , м.Авдіївки, (вул.Петровського,        вул.Красна) Ясинуватський пров. </t>
  </si>
  <si>
    <t xml:space="preserve">Газопровід середнього тиску (зона ГРП-4) , м.Авдіївка, (вул.Кірова,        вул.Леваневського) Ясинуватський пров. </t>
  </si>
  <si>
    <t>Газифікація с.Прохорівка</t>
  </si>
  <si>
    <t>6,9.</t>
  </si>
  <si>
    <t>1169.</t>
  </si>
  <si>
    <t>Розподільчий газопровід по вул.Октябрьська</t>
  </si>
  <si>
    <t xml:space="preserve">Газифікація приватного сектора </t>
  </si>
  <si>
    <t>Підвідний газопровід високого тиску та ГРП</t>
  </si>
  <si>
    <t>Газифікація с-ща Соболівка</t>
  </si>
  <si>
    <t>Газифікація с-ща Семенівка</t>
  </si>
  <si>
    <t>м.Сніжне</t>
  </si>
  <si>
    <t>Газопровід  до ЗОШ №11</t>
  </si>
  <si>
    <t>Газопровід  до ЗОШ №2</t>
  </si>
  <si>
    <t>Газопровід  до ЗОШ №3</t>
  </si>
  <si>
    <t>Газифікація вул.Тухачевського, вул.Міра</t>
  </si>
  <si>
    <t>Газопровід  по вул.Балабаєва</t>
  </si>
  <si>
    <t>Газопровід  по вул.Чкалова</t>
  </si>
  <si>
    <t>Газифікація міськлікарні №3</t>
  </si>
  <si>
    <t>Газифікація с-ще Ремовка кв.80-86,85а,86а</t>
  </si>
  <si>
    <t>м.Торез</t>
  </si>
  <si>
    <t>Магістральний газопровід середнього тиску від ГРП № 1 до центру м. Тореза</t>
  </si>
  <si>
    <t>Магістральний газопровід середнього тиску  по вул.Т.Бірлєвої, м.Торез</t>
  </si>
  <si>
    <t>Магістральний газопровід середнього тиску  по вул. 20 років Октября, м.Торез</t>
  </si>
  <si>
    <t xml:space="preserve">Газопровід середнього тиску до газової котельні  школи - інтернат , м.Торез </t>
  </si>
  <si>
    <t xml:space="preserve">Газопровід середнього тиску до газової котельні  школи № 18 по вул.Горохова, м.Торез    </t>
  </si>
  <si>
    <t>Газифікація житлового будинку № 21 по вул.Стаханова</t>
  </si>
  <si>
    <t>Газифікація житлового будинку № 79 по вул. Енгельса</t>
  </si>
  <si>
    <t>Газифікація житлового будинку № 16 по вул.Поповича</t>
  </si>
  <si>
    <t>Газифікація житлового будинку № 82 по вул. Сизранцева</t>
  </si>
  <si>
    <t>Газифікація житлового будинку № 78 по вул. Сизранцева</t>
  </si>
  <si>
    <t>Газифікація житлового будинку № 80 по вул. Сизранцева</t>
  </si>
  <si>
    <t>Газифікація житлового будинку № 76 по вул. Сизранцева</t>
  </si>
  <si>
    <t>Газифікація житлового будинку № 8а по вул. Сизранцева</t>
  </si>
  <si>
    <t>Газифікація житлового будинку № 2 по вул.Гагаріна</t>
  </si>
  <si>
    <t>Газифікація житлового будинку № 4 по вул.Гагаріна</t>
  </si>
  <si>
    <t>Газифікація житлового будинку № 6 по вул.Гагаріна</t>
  </si>
  <si>
    <t>Газифікація житлового будинку № 8 по вул.Гагаріна</t>
  </si>
  <si>
    <t xml:space="preserve">Газопровід середнього тиску до газової котельні  школи № 6 по ул.Гагаріна , м.Торез  </t>
  </si>
  <si>
    <t>м.Харцизьк, м.Зугрес,           м.Іловайськ</t>
  </si>
  <si>
    <t>Газопровід високого тиску до смт.Зуївка</t>
  </si>
  <si>
    <t>Газопровід середнього тиску до смт.Зуївка</t>
  </si>
  <si>
    <t>у т.ч. 1 черга</t>
  </si>
  <si>
    <t>Газопровід високого тиску смт.Гірне</t>
  </si>
  <si>
    <t>32 квартири</t>
  </si>
  <si>
    <t>Закольцовка діючих газопроводів високого тиску ГРС , вул.Даргомижського</t>
  </si>
  <si>
    <t>Закольцовка діючих газопроводів високого тиску ГРП№5 ,ГРП№10</t>
  </si>
  <si>
    <t>Заміна газового обладнання, що відпрацювали термін служби</t>
  </si>
  <si>
    <t>Газифікація смт. Южне</t>
  </si>
  <si>
    <t>Газифікація с-ще Побєда</t>
  </si>
  <si>
    <t>Газифікація смт. Миколаївка</t>
  </si>
  <si>
    <t>Газифікація комунально- побутових об'єктів по вул.Корнієнко</t>
  </si>
  <si>
    <t>Газифікація м.Іловайськ</t>
  </si>
  <si>
    <t>м.Шахтарськ</t>
  </si>
  <si>
    <t xml:space="preserve">  </t>
  </si>
  <si>
    <t>Газопровід низького тиску до вул. Орджонікідзе</t>
  </si>
  <si>
    <t>Розподільчий газопровід кот. ЦМЛ-УПК (колишня школа № 15)</t>
  </si>
  <si>
    <t>Розподільчий газопровід на с-ще Вікторія</t>
  </si>
  <si>
    <t>Розподільний газопровід на смт. Сердите</t>
  </si>
  <si>
    <t>Розподільний газопровід на смт. Стіжківське</t>
  </si>
  <si>
    <t>м.Ясинувата</t>
  </si>
  <si>
    <t>2 ввід  газопроводу середнього тиску від Донецької фільтрувальної станції</t>
  </si>
  <si>
    <t>Газифікація МР27, вул.Петровського, м.Амвросіївка</t>
  </si>
  <si>
    <t>Газифікація ЗШ №5, м.Амвросіївка</t>
  </si>
  <si>
    <t>Газифікація вул.Улянівська, м.Амвросіївка</t>
  </si>
  <si>
    <t>Газифікація смт.Новоамвросіївське</t>
  </si>
  <si>
    <t>Газифікація с.Многопілля</t>
  </si>
  <si>
    <t xml:space="preserve">Газифікація житлового масиву сел. Первомайський  </t>
  </si>
  <si>
    <t>ГРП, в/т 2,106,  с/т 7,028</t>
  </si>
  <si>
    <t>Газифікація смт.Нижня Кринка</t>
  </si>
  <si>
    <t xml:space="preserve">ГРП, в/т 6,92 </t>
  </si>
  <si>
    <t>Газифікація смт.Верхня Кринка</t>
  </si>
  <si>
    <t>ГРП в/т 3,11</t>
  </si>
  <si>
    <t>Газифікація с.Новоіванівка</t>
  </si>
  <si>
    <t>Газифікація с.Артемівка</t>
  </si>
  <si>
    <t>Газифікація с.В.Мішкове</t>
  </si>
  <si>
    <t>Газифікація с. Благодатне</t>
  </si>
  <si>
    <t>Газифікація с.Успенка</t>
  </si>
  <si>
    <t>Газифікація с.Єлизавето-Миколаївка</t>
  </si>
  <si>
    <t>Газифікація с.Зелене</t>
  </si>
  <si>
    <t>Газифікація с.Степано-Кринка</t>
  </si>
  <si>
    <t>Газифікація с.Олексіївське</t>
  </si>
  <si>
    <t>Газифікація с.Семенівське</t>
  </si>
  <si>
    <t>Газифікація с.Григорівка</t>
  </si>
  <si>
    <t>Газифікація с.Петропавлівка</t>
  </si>
  <si>
    <t>Газифікація с.Кошарне</t>
  </si>
  <si>
    <t>Газифікація с.Покровка</t>
  </si>
  <si>
    <t>Газифікація с.Федорівка</t>
  </si>
  <si>
    <t>Газифікація с.Садове</t>
  </si>
  <si>
    <t>державного бюджету</t>
  </si>
  <si>
    <t>місцевого бюджету</t>
  </si>
  <si>
    <t>інших джерел</t>
  </si>
  <si>
    <t>Всього</t>
  </si>
  <si>
    <t>Артемівський район</t>
  </si>
  <si>
    <t>Розробка схеми газифікації м.Сіверськ          (2 черга)</t>
  </si>
  <si>
    <t>Розробка схеми газифікації смт.Луганське (2 черга)</t>
  </si>
  <si>
    <t>Розробка схеми газифікації с.Дронівка</t>
  </si>
  <si>
    <t>Розробка схеми газифікації с.Комуна</t>
  </si>
  <si>
    <t>Розробка схеми газифікації с.Новогригорівка</t>
  </si>
  <si>
    <t>Газифікація с.Красне</t>
  </si>
  <si>
    <t>Газифікація с.Зайцеве</t>
  </si>
  <si>
    <t>Газифікація с-ща Черногорівка , м.Сіверськ</t>
  </si>
  <si>
    <t>Газифікація с.Оріхово-Василівка</t>
  </si>
  <si>
    <t>Газифікація с.Калинове</t>
  </si>
  <si>
    <t>Газифікація смт.Луганське</t>
  </si>
  <si>
    <t>Газифікація с-ща Спірне</t>
  </si>
  <si>
    <t>Газифікація с.Серебрянка</t>
  </si>
  <si>
    <t>Великоновоселківський район</t>
  </si>
  <si>
    <t>Підвідний газопровід до с.Комар</t>
  </si>
  <si>
    <t>Газопровід високого тиску відвідвітлення на ГРС "Южная" (район сел.Славноє) до ГРП - IX Петровський район</t>
  </si>
  <si>
    <t>Газифікація в Будьоновському районі(Зовнішній газопровід по вул.Тбіліської Кутаіської,ВерхньоКурганської)</t>
  </si>
  <si>
    <t>м.Дебальцеве</t>
  </si>
  <si>
    <t>Будівництво газопрводу відводу і ГРС до м.Дебальцеве</t>
  </si>
  <si>
    <t>Сел."Мічурінець" (вул.Вересаєва,Криленко,Роднікова), Петровський район</t>
  </si>
  <si>
    <t>Сел.ш-ти №29 (вул.Л.Українкі,Вятська, Переможців),Петровський район</t>
  </si>
  <si>
    <t>м.Донецьк</t>
  </si>
  <si>
    <t>Підвідний газопровід до школи  смт. Велика Новосілка</t>
  </si>
  <si>
    <t>Підвідний газопровід до с.Времівка</t>
  </si>
  <si>
    <t>Підвідний газопровід до с.Нескучне</t>
  </si>
  <si>
    <t>Підвідний газопровід до с-ща Октябр</t>
  </si>
  <si>
    <t>Підвідний газопровід до с-ща Урожайне</t>
  </si>
  <si>
    <t>Підвідний газопровід до с.Старомайорське</t>
  </si>
  <si>
    <t>Підвідний газопровід до с.Старомлинівка</t>
  </si>
  <si>
    <t>Підвідний газопровід до с.Завітне Бажання</t>
  </si>
  <si>
    <t>Підвідний газопровід до                                  с-ща Октябрське</t>
  </si>
  <si>
    <t>Підвідний газопровід до с.Новопетриківка</t>
  </si>
  <si>
    <t>Газифікація  вул.Дзержинського, с.Іванопілля</t>
  </si>
  <si>
    <t>Підвідний газопровід до с.Красна Поляна</t>
  </si>
  <si>
    <t>Підвідний газопровід до с.Євгенівки</t>
  </si>
  <si>
    <t>Підвідний газопровід до с-ща Раздольне</t>
  </si>
  <si>
    <t xml:space="preserve">Підвідний газопровід до с.Шахтарське </t>
  </si>
  <si>
    <t>Підвідний газопровід до с.Новий Комар</t>
  </si>
  <si>
    <t>Підвідний газопровід до с.Новоочеретувате</t>
  </si>
  <si>
    <t>Підвідний газопровід до с.Скудне</t>
  </si>
  <si>
    <t>Підвідний газопровід до с.Веселе</t>
  </si>
  <si>
    <t>Підвідний газопровід до с.Улакли</t>
  </si>
  <si>
    <t>Підвідний газопровід до с.Андріївка</t>
  </si>
  <si>
    <t>Підвідний газопровід до с.Розлив</t>
  </si>
  <si>
    <t>Підвідний газопровід до с.Олексіївка</t>
  </si>
  <si>
    <t>Газифікація смт.Новотроїцьке           (2 черга)</t>
  </si>
  <si>
    <t>Газифікація смт.Володимирівка</t>
  </si>
  <si>
    <t>Газифікація с.Новогнатівка</t>
  </si>
  <si>
    <t>Газифікація с.Свободне</t>
  </si>
  <si>
    <t>Газифікація смт.Благодатне</t>
  </si>
  <si>
    <t>Газифікація смт.Оленівка</t>
  </si>
  <si>
    <t>Газопостачання с.Рівнопіль</t>
  </si>
  <si>
    <t>ПЕРЕЛІК ОБ'ЄКТІВ</t>
  </si>
  <si>
    <t xml:space="preserve">                Обсяг фінансування на 2006-2010рр.</t>
  </si>
  <si>
    <t>по роках:</t>
  </si>
  <si>
    <t>Орієнтовна кошторисна вартість</t>
  </si>
  <si>
    <t xml:space="preserve">            у тому числі:</t>
  </si>
  <si>
    <t>обл.бюджету, у межах затверджених видатків на рік</t>
  </si>
  <si>
    <t>Газопостачання с.Іванівка</t>
  </si>
  <si>
    <t>Газопостачання с.Зачатівка</t>
  </si>
  <si>
    <t>Газопостачання с.Кирилівка</t>
  </si>
  <si>
    <t>Газопостачання с.Валер'янівка</t>
  </si>
  <si>
    <t>Підвідний газопровід від АГРС  до с-ща Малинівка,с.Федорівка,                                                                                                                                            с.Зелений Яр,с.Старченкове</t>
  </si>
  <si>
    <t>Підвідний газопровід від АГРС с.Тополине,с.Шевченко</t>
  </si>
  <si>
    <t>Підвідний газопровід від АГРС до  с-ща Зоря,с-ща Приовражне,с-ща Гранітне,с-ща Асланове</t>
  </si>
  <si>
    <t>Газифікація МР"Дудінський"(вул.Песочна,Неспірова,Насонова,Костромська,Петлякова, Обуховська,Прилукська,Рудокопов), Пролетарський район</t>
  </si>
  <si>
    <t>Закільцівка газопроводу, ГРС м.Єнакієве з ГРС "Стірол"</t>
  </si>
  <si>
    <t xml:space="preserve">Газопровід низкого тиску  с-ща Перше Травня                  (вул.Шахтна, вул.Набережна) </t>
  </si>
  <si>
    <t>Підвідний газопровід до с-ща Тернівка</t>
  </si>
  <si>
    <t>Розподільчі мережі с-ща Тернівка</t>
  </si>
  <si>
    <t>Підвідний газопровід до смт.Булавинське</t>
  </si>
  <si>
    <t>Розподільчі мережі смт.Булавинське</t>
  </si>
  <si>
    <t>Підвідний газопровід до смт. Дружне</t>
  </si>
  <si>
    <t>Розподільчі мережі смт. Дружне</t>
  </si>
  <si>
    <t>Підвідний газопровід до смт. Ольховатка</t>
  </si>
  <si>
    <t>Розподільчі мережі смт. Ольховатка</t>
  </si>
  <si>
    <t>Підвідний газопровід до смт. Корсунь</t>
  </si>
  <si>
    <t xml:space="preserve">Розподільчі мережі   смт. Карло-Марксове      </t>
  </si>
  <si>
    <t xml:space="preserve">Будівництво газопроводу среднього та низького тиску по вул. Партизанскій </t>
  </si>
  <si>
    <t xml:space="preserve">Реконструкція газопроводу середнього  та низького тиску по вул. Верхня- Матросова з  підземного на наземний </t>
  </si>
  <si>
    <t>Будівництво  разподільчого підземного газопроводу среднього тиску по вул. Калмикова ( від вул. Фрунзе до вул. Калініна)</t>
  </si>
  <si>
    <t>Розробка генеральной схеми газификациї та гідравличного розрахунку мережі газозабезпечення міста</t>
  </si>
  <si>
    <t>Реконструкція газопроводу по території заводу ім. Фрунзе</t>
  </si>
  <si>
    <t>Будівництво підвідного газопроводу среднього тиску до школи №13 та д/с №4 з переведенням на автономне опалювання</t>
  </si>
  <si>
    <t>Будівництво підвідного газопроводу среднього тиску до школи №16 з переведенням на автономне опалювання</t>
  </si>
  <si>
    <t>Газифікація тупікових участків негазифікованих вулиць міста</t>
  </si>
  <si>
    <t>Монтаж ГРПБ, МПА с-ща Щербак</t>
  </si>
  <si>
    <t>Газопровід середнього тиску на ФОК ш-ти "Красноармійська -Западна-1"</t>
  </si>
  <si>
    <t>Газопровід середньго тиску вул.Філатова -  КПД</t>
  </si>
  <si>
    <t>Газопровід середнього тиску по вул.Артема</t>
  </si>
  <si>
    <t>Газопровід середнього тиску  по вул.Кірова</t>
  </si>
  <si>
    <t>Газопровід середнього тиску  по вул.Дзержинського</t>
  </si>
  <si>
    <t>Газопровід середнього тиску  по вул.Авангардна</t>
  </si>
  <si>
    <t>Газопровід середнього тиску  по вул.Матросова та вул.Добропільська</t>
  </si>
  <si>
    <t>Газопровід середнього тиску  по вул.Куйбишева</t>
  </si>
  <si>
    <t>Газопровід низького тиску по вул.Сазонова</t>
  </si>
  <si>
    <t>Газопровід середнього тиску по            пров. Новомосковський</t>
  </si>
  <si>
    <t>Газопровід низького тиску  по                 вул.9 січня</t>
  </si>
  <si>
    <t>Газопровід середнього тиску  по вул.Жовтнева</t>
  </si>
  <si>
    <t>Газопровід середнього тиску  вул.Свердлова,  вул.Февральська</t>
  </si>
  <si>
    <t>Газопровід низького тиску  від вул.Ватутіна до вул.Братів Суріних</t>
  </si>
  <si>
    <t>Газопровід середнього тиску по вул.Карла Лібкхнета</t>
  </si>
  <si>
    <t>Будівництво підводящого газопроводу  середнього тиску від вул. Чапаєва до МР Лісний</t>
  </si>
  <si>
    <t>Будівництво підвідного газопроводу  середнього тиску від пров. Совєтского по пров. Волгодонсокому,від вул. Волгодонской по пров. Ворошилова, вул. Пролетарській, пров. Торговий, вул. Челюскіна</t>
  </si>
  <si>
    <t>Будівництво підвідного газопроводу  середнього тиску по  вул. Почтова (гімназія)</t>
  </si>
  <si>
    <t>Будівництво підвідного газопроводу  низького тиску до вул. Гоголя</t>
  </si>
  <si>
    <t>Будівництво підвідного газопроводу  середнього тиску  с. Діброва - смт.Ямпіль</t>
  </si>
  <si>
    <t>Будівництво підвідного газопроводу середнього тиску смт. Дробишево - смт.Ярова - смт.Новоселівка</t>
  </si>
  <si>
    <t>Будівництво підвідного газопроводу  середнього тиску  с.Щурово</t>
  </si>
  <si>
    <t>Газифікація МР"Дудінський"(вул.Песочна, Неспірова,Насонова,Костромська,Петлякова, Обуховська,Прилукська, Рудокопов), Пролетарський район</t>
  </si>
  <si>
    <t>Газифікація  с-ща з-да високовольтних опір (вул.Славянська,Полевая, Знаменательна), Будьоннівський район</t>
  </si>
  <si>
    <t>Газифікація с-ща ш-ти"17-17 біс" (вул.Касаткіна,Мещерського, Светлоярська), Кіровський район</t>
  </si>
  <si>
    <t>Газифікація с-ща ш-ти"Лідієвка" (вул.Бастіонна,Ярова,Подлесна, Б.Північна,кооператів "Лідія"),                  Кіровський район</t>
  </si>
  <si>
    <t>Газифікація с-ща ш-ти "Лідієвка" (вул.Кірова,Лучєва,Топчієва, Пулковська,кооператів"Клін"), Кіровський район</t>
  </si>
  <si>
    <t>Газифікація с-ща ш-ти"Лідієвка" (вул.Вуглегірська,Піддубного, кооператив "Вуглеградський"),                                 Кіровський район</t>
  </si>
  <si>
    <t>Газифікація с-ща "Північне" (вул.Етюдна,Щедріна,Уткіна, Ушинського, Чувашська, Арсенальна), Куйбишевський район</t>
  </si>
  <si>
    <t>Газифікація вул.Печатників,Бєстужева, Північної,  Куйбишевський район</t>
  </si>
  <si>
    <t>Газифікація с-ща Лозовське, 2 черга (вул.Медногорська,Чукотська Місцевих Рад,Зілова,Кузнецька,Ісакова, Нагорна,Южина,Ключева, Дальня, Гудкова), Куйбишевський район</t>
  </si>
  <si>
    <t>Газифікація с-ща Авдотьїне (вул.Новозаводська,Заводська, Старобешевська,Просвіщення та інш.),                   Ленінський район</t>
  </si>
  <si>
    <t>Газифікація с-ща ш-ти №7 (вул.Ганді,Полбіна,Бокія, Дальнесхідна,Семіполатинська, Валуйська,Мухной,Безлесна, Крємнева та інш.), Петровський район</t>
  </si>
  <si>
    <t>Газифікація с-ща "Нове брикетне" (вул.Кізільська,Обольська, Тевасяна,Новосадова, Пострайкомовська), Петровський район</t>
  </si>
  <si>
    <t>Газифікація вул.Дорохова,Панфіловців, Аміряна,Нахімовської, Мурманської, Композиторів, Петровський район</t>
  </si>
  <si>
    <t>Будівництво  газових  колодязів  з  обладнанням  для   зменшення  кількості  відключень  споживачів  у   випадку  аварійних   ситуацій: вул.Оборони, район  ЗОШ № 18</t>
  </si>
  <si>
    <t>Газифікація с-ща Ново-Мушкетівка (вул.Оршанська,Єнісейська, Прокоф"єва,Ольшанського, Високогірна),      Будьоннівський район</t>
  </si>
  <si>
    <t>Будівництво підвідного газопроводу  середнього тиску  с.Коровій Яр - с.Шандриголове</t>
  </si>
  <si>
    <t>Будівництво підвідного газопроводу  середнього тиску смт.Кіровськ ,  с.Торське, с.Терни</t>
  </si>
  <si>
    <t>Будівництво підвідного газопроводу  середнього тиску   с. Рубці, с.Яцьківка</t>
  </si>
  <si>
    <t>Будівництво підвідного газопроводу  середнього тиску  с. Коровій Яр, с. Рідкодуб, с-ще Нове</t>
  </si>
  <si>
    <t>Будівництво підвідного газопроводу  середнього тиску  с.Коровій Яр - с.Олександрівка</t>
  </si>
  <si>
    <t>Будівництво підвідного газопроводу  середнього тиску  с-ще Ставки - с.Колодязі</t>
  </si>
  <si>
    <t>Будівництво підвідного газопроводу  середнього тиску  с.Диброва,с. Старий Караван, с.Брусівка</t>
  </si>
  <si>
    <t>Газифікація с-ща ш-ти №21</t>
  </si>
  <si>
    <t>Газифікація с-ща Красна Гірка (вул. Пирогова, Огородна, Авіаційна, Межева)</t>
  </si>
  <si>
    <t>Газифікація житлових будинків с-ща Мар΄євка</t>
  </si>
  <si>
    <t>Газифікація с-ща Холодна Балка</t>
  </si>
  <si>
    <t>Будівництво газопроводу високого тиску та ГРП м.Новогродівка</t>
  </si>
  <si>
    <t>Газифікація північної частини, м.Новогродівка</t>
  </si>
  <si>
    <t>Газифікація південно-східної частини м. Новогродівка</t>
  </si>
  <si>
    <t>Газифікація східної частини м.Новогродівка</t>
  </si>
  <si>
    <t>Газифікація приватного сектору</t>
  </si>
  <si>
    <t>Підвідний газопровід до  смт. Старий Крим.</t>
  </si>
  <si>
    <t>Газифікація  с-ща Успеновка</t>
  </si>
  <si>
    <t>Газифікація  с-ща Троїцьке</t>
  </si>
  <si>
    <t>Газифікація  с-ща Гавань та с-ща  Слободка</t>
  </si>
  <si>
    <t>Газифікація  с-ща Новоселівка</t>
  </si>
  <si>
    <t>Газифікація  с-ща Ново-Гугліне</t>
  </si>
  <si>
    <t>Газифікація  с-ща Горький</t>
  </si>
  <si>
    <t>Газифікація  с-ща Ново-Броневе</t>
  </si>
  <si>
    <t>Газифікація  с-ща Старо-Гугліне</t>
  </si>
  <si>
    <t>Газифікація  с-ща Піщане</t>
  </si>
  <si>
    <t>Газифікація  с-ща Азов-Кільце</t>
  </si>
  <si>
    <t>Газифікація  с. Гнутове</t>
  </si>
  <si>
    <t>Газифікація центральної частини  (П черга) міста</t>
  </si>
  <si>
    <t>Розподільчий газопровід по вул.Комсомольська та вул. Енгельса</t>
  </si>
  <si>
    <t>Розподільчий газопровід,                                    м. Гірник</t>
  </si>
  <si>
    <t>Підвідний газопровід високого тиску та ГРП, смт.Цукурине</t>
  </si>
  <si>
    <t xml:space="preserve">Газифікація с-ща Цілинне </t>
  </si>
  <si>
    <t>Газифікація вул.Довженко та пров.Корнейчука</t>
  </si>
  <si>
    <t>Будівництво газопроводу середнього тиску пров.Калиніна, м.Миколаївка</t>
  </si>
  <si>
    <t>Будівництво газопроводу середнього тиску пров.Миколаївський, м.Миколаївка</t>
  </si>
  <si>
    <t>Будівництво газопроводу середнього тиску пров.Андріївський, м.Миколаївка</t>
  </si>
  <si>
    <t>Газифікація с-ща ш-ти Міуська, кв.№1-11, газифікація с-ща ш-ти 18 кв.№12-16,газифікація с-ща ш-ти "Схід" кв.№16а</t>
  </si>
  <si>
    <t>Газифікація с-ща Північний</t>
  </si>
  <si>
    <t>Газифікація смт. Побєди, смт.  Первомайський</t>
  </si>
  <si>
    <t>с/т 0,04, н/т 6,033</t>
  </si>
  <si>
    <t xml:space="preserve">с/т 0,460,                н/т 1,2 </t>
  </si>
  <si>
    <t>ГРП, в/т 0,380,             н/т 8,1</t>
  </si>
  <si>
    <t xml:space="preserve">ГРП,в/т 0,57,               с/т 50,02 </t>
  </si>
  <si>
    <t>ГРП,в/т 29,1, с/т 5,9</t>
  </si>
  <si>
    <t>ШРП, с/т 0,113, н/т 0,290</t>
  </si>
  <si>
    <t>Газифікація 17 житлових будинків с-ща Бажанова</t>
  </si>
  <si>
    <t>н/т 1,2</t>
  </si>
  <si>
    <t xml:space="preserve">н/т 0,188 </t>
  </si>
  <si>
    <t xml:space="preserve">Газифікація смт. Бражине, смт. Лиманчук, смт.Никифорово, смт. Гірницьке </t>
  </si>
  <si>
    <t>Газифікація смт Залісне</t>
  </si>
  <si>
    <t>Газифікація центра міста кв. №52-69,77,79</t>
  </si>
  <si>
    <t xml:space="preserve">Газифікація шахтарських кварталів с-ща ш-ти №10,  с-ща Софино- Бродське, с-ща Черемушки </t>
  </si>
  <si>
    <t>Газифікація с-ща Мочалине, с-ща Сухівське</t>
  </si>
  <si>
    <t>Газифікація шахтарських кв.№70-75,78, с-ще Орехове</t>
  </si>
  <si>
    <t>Магістральний газопровід середнього тиску  с-ща  ш-ти Донецька, м.Торез</t>
  </si>
  <si>
    <t xml:space="preserve">Магістральний газопровід середнього тиску від МР "30 років Перемоги" до житлового масиву  ш-ти Лісна, м.Торез </t>
  </si>
  <si>
    <t>Магістральний газопровід середнього тиску   житлового масиву  ш-ти Лісна на смт Розсипне,  м.Торез</t>
  </si>
  <si>
    <t>Магістральний газопровід середнього тиску с-ща ш-та Латугіна, м.Торез</t>
  </si>
  <si>
    <t xml:space="preserve">Газопровід середнього тиску до газової котельні  школи № 1 по вул.Тітова, м.Торез    </t>
  </si>
  <si>
    <t xml:space="preserve">Газопровід середнього тиску до газової котельні  школи на житловому масиві ш-тиЛісна , м.Торез </t>
  </si>
  <si>
    <t xml:space="preserve">Газопровід середнього тиску до газової котельні  школи - інтернат смт Розсипне, м.Торез  </t>
  </si>
  <si>
    <t>Газифікація житлового будинку № 14 по вул.Попович</t>
  </si>
  <si>
    <t>Газифікація житлового будинку № 1а на МР4</t>
  </si>
  <si>
    <t>Газифікація житлового будинку смт.Гірне</t>
  </si>
  <si>
    <t>Газифікація смт. Широке, смт.Шахтне, смт.Троїцко-Харцизьк</t>
  </si>
  <si>
    <t>Газифікація с-ща Зарічча та с-ща Новий городок</t>
  </si>
  <si>
    <t>Газозабеспечення с-ща ш-ти «Шахтарська»</t>
  </si>
  <si>
    <t>Розподільчий газопровід районної котельні  с-ща ш-ти № 12</t>
  </si>
  <si>
    <t>Газифікація с.Добропілля</t>
  </si>
  <si>
    <t>Костянтинівський район</t>
  </si>
  <si>
    <t>Газифікація с.Диліївка</t>
  </si>
  <si>
    <t>Газифікація с.Біла Гора</t>
  </si>
  <si>
    <t>Газифікація с.Плещіївка</t>
  </si>
  <si>
    <t>Газифікація с.Новомаркове</t>
  </si>
  <si>
    <t>Газифікація с.Подільське</t>
  </si>
  <si>
    <t>Газифікація с.Миколаївка</t>
  </si>
  <si>
    <t>Газифікація с.Стінки</t>
  </si>
  <si>
    <t>Газифікація с.Молочарка</t>
  </si>
  <si>
    <t>Газифікація с.Предтечине</t>
  </si>
  <si>
    <t>Газифікація с.Ступочки</t>
  </si>
  <si>
    <t>Газифікація с.Русин-Яр</t>
  </si>
  <si>
    <t>Газифікація с.Гнатівка</t>
  </si>
  <si>
    <t>Газифікація с.Олекандропіль</t>
  </si>
  <si>
    <t>Красноармійський район</t>
  </si>
  <si>
    <t>Новоазовський район</t>
  </si>
  <si>
    <t>Газифікація с. Самсонове</t>
  </si>
  <si>
    <t>Газифікація с. Щербак</t>
  </si>
  <si>
    <t>Газифікація с. Ковське</t>
  </si>
  <si>
    <t>Газифікація с. Ванюшкине</t>
  </si>
  <si>
    <t>Газифікація с. Кузнеци</t>
  </si>
  <si>
    <t>Газифікація с. Самійлове</t>
  </si>
  <si>
    <t>Газифікація с. Клинкине</t>
  </si>
  <si>
    <t>Газифікація с. Вітава</t>
  </si>
  <si>
    <t>Газифікація с. Бессарабка</t>
  </si>
  <si>
    <t>Газифікація с. Холодне</t>
  </si>
  <si>
    <t>Газифікація с. Рози-Люксембург</t>
  </si>
  <si>
    <t>Газифікація с. Патріотичне</t>
  </si>
  <si>
    <t>Газифікація с. Порохня</t>
  </si>
  <si>
    <t>Газифікація с. Соснівське</t>
  </si>
  <si>
    <t>Газифікація с. Українське</t>
  </si>
  <si>
    <t>ГРП, в/т 0,6,  с/т 0, 77, н/т 5,55</t>
  </si>
  <si>
    <t>Газифікація с. Пищевик</t>
  </si>
  <si>
    <t>Газифікація с. Гнутове</t>
  </si>
  <si>
    <t>Газифікація с. Водяне</t>
  </si>
  <si>
    <t>Газифікація с. Комінтернове</t>
  </si>
  <si>
    <t>Газифікація с. Веселе</t>
  </si>
  <si>
    <t>Газифікація с. Заєченко</t>
  </si>
  <si>
    <t>Газифікація с. Ленінське</t>
  </si>
  <si>
    <t>Газифікація с. Дзержинське</t>
  </si>
  <si>
    <t>Газифікація с. Сопине, с.Бердянське</t>
  </si>
  <si>
    <t>Олександрівський район</t>
  </si>
  <si>
    <t>Газифікація с.Очеретино-смт.Олександрівка</t>
  </si>
  <si>
    <t>Газифікація с.Огороднє</t>
  </si>
  <si>
    <t>Газифікація  с. Широка Балка</t>
  </si>
  <si>
    <t>Газифікація  с.Бурякова Балка</t>
  </si>
  <si>
    <t>Будівництво підвідного газопроводу середнього тиску від ГРС до вул.Свободи, м.Миколаївка</t>
  </si>
  <si>
    <t>Будівництво газопроводу середнього тиску вул.Івана Франка, м.Миколаївка</t>
  </si>
  <si>
    <t>Будівництво газопроводу середнього тиску вул.Шевченко, м.Миколаївка</t>
  </si>
  <si>
    <t>Будівництво газопроводу середнього тиску вул.Свободи, м.Миколаївка</t>
  </si>
  <si>
    <t>Будівництво газопроводу середнього тиску вул.Чапаєва, м.Миколаївка</t>
  </si>
  <si>
    <t>Газифікація  с.Червоне</t>
  </si>
  <si>
    <t>Газифікація  с -ща  Бабах Тарама</t>
  </si>
  <si>
    <t>Газифікація с. Захарівка</t>
  </si>
  <si>
    <t>Будівництво газопроводу до  с.Шевченко</t>
  </si>
  <si>
    <t>Слов'янський район</t>
  </si>
  <si>
    <t>забезпечення природним газом Донецької області на 2006-2010 роки та  період до 2015 року</t>
  </si>
  <si>
    <t>Підвідний газопровід  до с.Микільське</t>
  </si>
  <si>
    <t>Підвідний газопровід  до с.Хрестище</t>
  </si>
  <si>
    <t>Підвідний газопровід  до с.Адамівка</t>
  </si>
  <si>
    <t>Підвідний газопровід  до с.Долина</t>
  </si>
  <si>
    <t>Підвідний газопровід   до с.Маяки</t>
  </si>
  <si>
    <t>Підвідний газопровід  до с.Сидорове</t>
  </si>
  <si>
    <t>Підвідний газопровід  до с.Тетянівка</t>
  </si>
  <si>
    <t>Підвідний газопровід  до с.Сергіївка</t>
  </si>
  <si>
    <t>Підвідний газопровід  до с.Дмитрівка</t>
  </si>
  <si>
    <t>Підвідний газопровід  до с.Олександрівка</t>
  </si>
  <si>
    <t>Підвідний газопровід  до с.Троїцьке</t>
  </si>
  <si>
    <t>Підвідний газопровід до с.Майдан</t>
  </si>
  <si>
    <t>Підвідний газопровід  до с.Прелесне</t>
  </si>
  <si>
    <t>Старобешівський район</t>
  </si>
  <si>
    <t>Підвідний газопровід с.Новозар”ївка –с.Ребрикове</t>
  </si>
  <si>
    <t>Підвідний газопровід с.Новозар”ївка – с.Сонцеве</t>
  </si>
  <si>
    <t>Газопровід середнього тиску с.Новоселівка</t>
  </si>
  <si>
    <t>Підвідний газопровід с.Кам”янка</t>
  </si>
  <si>
    <t>Газопровід середнього тиску с.Осикове</t>
  </si>
  <si>
    <t>Підвідний газопровід с.Комунарівка – с.Стила</t>
  </si>
  <si>
    <t>Підвідний газопровід с.Новозар”ївка –с.Кумачове</t>
  </si>
  <si>
    <t>Підвідний газопровід с.Ребрикове –с.Новокатеринівка –         с-ще Строітель</t>
  </si>
  <si>
    <t>Мар'їнський район</t>
  </si>
  <si>
    <t xml:space="preserve">Газифікація  м. Курахове                                    </t>
  </si>
  <si>
    <t xml:space="preserve">Газифікація смт Олександрівка </t>
  </si>
  <si>
    <t xml:space="preserve">Газифікація с. Пречистівка </t>
  </si>
  <si>
    <t xml:space="preserve">Газифікація с. Романівка      </t>
  </si>
  <si>
    <t xml:space="preserve">Газифікація с. Успенівка                     </t>
  </si>
  <si>
    <t xml:space="preserve">Газифікація с. Гігант                     </t>
  </si>
  <si>
    <t xml:space="preserve">Газифікація с. Сухі Яли                     </t>
  </si>
  <si>
    <t>Газопровід низького тиску та газифікація жилих будинків кварталу ЗА, м.Родинське(вул.Мира, Театральна, Леніна, Маяковського)</t>
  </si>
  <si>
    <t xml:space="preserve">Газифікація вул.Островського </t>
  </si>
  <si>
    <t>Газифікація вул.Шевченко</t>
  </si>
  <si>
    <t>Газифікація вул.1 Мая</t>
  </si>
  <si>
    <t xml:space="preserve">Газифікація вул.Куйбишева </t>
  </si>
  <si>
    <t>м.Слов'янськ,</t>
  </si>
  <si>
    <t>м.Святогірськ,</t>
  </si>
  <si>
    <t>м.Миколаївка</t>
  </si>
  <si>
    <t xml:space="preserve">Газифікація с. Галицинівка                    </t>
  </si>
  <si>
    <t xml:space="preserve">Газифікація с.Карлівка                     </t>
  </si>
  <si>
    <t xml:space="preserve">Газифікація с.Зоряне                 </t>
  </si>
  <si>
    <t xml:space="preserve">Газифікація с.Новомихайлівка               </t>
  </si>
  <si>
    <t xml:space="preserve">Газифікація с.Костянтинівка              </t>
  </si>
  <si>
    <t xml:space="preserve">Газифікація с.Катеринівка              </t>
  </si>
  <si>
    <t xml:space="preserve">Газифікація с.Антонівка            </t>
  </si>
  <si>
    <t xml:space="preserve">Газифікація с.Максимільянівка            </t>
  </si>
  <si>
    <t xml:space="preserve">Газифікація с.Георгіївка          </t>
  </si>
  <si>
    <t xml:space="preserve">Газифікація с.Побєда          </t>
  </si>
  <si>
    <t xml:space="preserve">Газифікація с.Маяк                                  </t>
  </si>
  <si>
    <t>Підвідний газопровід до с-ща Іванівське</t>
  </si>
  <si>
    <t>Підвідний газопровід  до с-ща Новоселівка (Семенівка)</t>
  </si>
  <si>
    <t>Тельманівський район</t>
  </si>
  <si>
    <t>Підвідний газопровід до, с.Костянтинівка, с.Катеринівка, с.Антонівка,                           встановлення ГРПБ, станція катодного захисту</t>
  </si>
  <si>
    <t>Підвідний газопровід до с.Новомихайлівка,                            встановлення ГРПБ, станція катодного захисту</t>
  </si>
  <si>
    <t>Підвідний газопровід до с.Максимільянівка, с.Георгіївка,    встановлення ГРПБ, станція катодного захисту</t>
  </si>
  <si>
    <t>Газифікація смт. Тельманове  (надземний газопровід)</t>
  </si>
  <si>
    <t>Газопостачання с.Новоселівка</t>
  </si>
  <si>
    <t>Газопостачання с.Мічуріне</t>
  </si>
  <si>
    <t>Газопостачання смт.Андріївка</t>
  </si>
  <si>
    <t>Газопостачання смт.Мирне</t>
  </si>
  <si>
    <t>Шахтарський район</t>
  </si>
  <si>
    <t>Газифікація с.Дмитрівка</t>
  </si>
  <si>
    <t>Газифікація с.Золотарівка</t>
  </si>
  <si>
    <t>Газопровід низького тиску по вул.Леваневського,Шевченко,пров.Гурова, пров.Стрелковий, пров.Робочий,пров.Ясинуватський, вул.Лермонтова, пров.Шкільний, вул.Нахімова,вул.Куйбишева</t>
  </si>
  <si>
    <t>Будівництво  катодних станцій  для  захисту   підземного  газопроводу</t>
  </si>
  <si>
    <t>Газифікація  вул.Комсомольська, Петровська, Червоноармійська</t>
  </si>
  <si>
    <t>Газифікація вулиць південно-східної частини Калінінського району міста (Шмідта,Коксан,Солідарність,Стінки)</t>
  </si>
  <si>
    <t>Газифікація с-ща Озерянівка (Оленіна,Бойко)</t>
  </si>
  <si>
    <t>Газифікація вулиць с-ща Гольма</t>
  </si>
  <si>
    <t>Газифікація  с-ща Михайлівка</t>
  </si>
  <si>
    <t>З'єднання  підземного  газопроводу середнього  тиску  від  ГРП  № 21 (вул.Кринична)  з   підземним  газопроводом  середнього  тиску (вул.Широка)</t>
  </si>
  <si>
    <t>Будівництво  ШРП  для   стабілізації  тиску  по   вулицях: Червоноармійська, Ломоносова</t>
  </si>
  <si>
    <t>Газифікація вулиць східної частини Калінінського району (Кіндратівка, Олександр-Захід, Поклонськ)</t>
  </si>
  <si>
    <t>Газифікація с-ща Федорівка</t>
  </si>
  <si>
    <t>Газифікація с-ща П'ятихатки</t>
  </si>
  <si>
    <t>Газифікація с-ща Широка Балка</t>
  </si>
  <si>
    <t>Газифікація МР Ступки, МР  "Артемівськ – 5"</t>
  </si>
  <si>
    <t>Газифікація МР Південий, МР"Чирково"</t>
  </si>
  <si>
    <t>Будівництво другої черги газопроводу від ГРС до м.Дебальцеве і ГРП</t>
  </si>
  <si>
    <t>Будівництво газорозподільчої мережі і газорозподільчих пунктів по місту. Газифікація котелень, комунальних, соціальних та житлових об'єктів</t>
  </si>
  <si>
    <t>Газопровід середнього тиску смт.Кірове,                     (вул.Урицького, вул.Леніна)</t>
  </si>
  <si>
    <t>Газопровід низького тиску, смт.Кірове (вул.Урицького, вул.Леніна, вул.К.Маркса)</t>
  </si>
  <si>
    <t>Газопровід низького тиску, смт.Неліпівка  (вул. Шевченко, Сінебрюхова та інші)</t>
  </si>
  <si>
    <t>Газопровід низького тиску  смт.Щербинівка, смт. Петрівка</t>
  </si>
  <si>
    <t>Газопровід високого тиску смт.Щербинівка, смт. Петрівка</t>
  </si>
  <si>
    <t>Газопровід низького тиску по вул. Лазарєва, вул.Іркутська,                 вул.Лисенка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</si>
</sst>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24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Times New Roman Baltic"/>
      <family val="1"/>
    </font>
    <font>
      <sz val="10"/>
      <name val="Times New Roman Baltic"/>
      <family val="1"/>
    </font>
    <font>
      <sz val="9"/>
      <name val="Times New Roman Baltic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Arial"/>
      <family val="0"/>
    </font>
    <font>
      <i/>
      <sz val="10"/>
      <name val="Times New Roman Baltic"/>
      <family val="1"/>
    </font>
    <font>
      <b/>
      <i/>
      <sz val="10"/>
      <name val="Arial"/>
      <family val="2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Arial"/>
      <family val="2"/>
    </font>
    <font>
      <i/>
      <sz val="11"/>
      <name val="Arial"/>
      <family val="2"/>
    </font>
    <font>
      <sz val="8"/>
      <name val="Arial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justify" vertical="top"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72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2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 wrapText="1"/>
    </xf>
    <xf numFmtId="49" fontId="10" fillId="0" borderId="0" xfId="0" applyNumberFormat="1" applyFont="1" applyBorder="1" applyAlignment="1">
      <alignment wrapText="1"/>
    </xf>
    <xf numFmtId="49" fontId="10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1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3" fillId="0" borderId="0" xfId="0" applyFont="1" applyAlignment="1">
      <alignment/>
    </xf>
    <xf numFmtId="0" fontId="11" fillId="0" borderId="0" xfId="0" applyFont="1" applyBorder="1" applyAlignment="1">
      <alignment horizontal="center" wrapText="1"/>
    </xf>
    <xf numFmtId="0" fontId="11" fillId="0" borderId="0" xfId="0" applyNumberFormat="1" applyFont="1" applyBorder="1" applyAlignment="1">
      <alignment horizontal="center" wrapText="1"/>
    </xf>
    <xf numFmtId="0" fontId="12" fillId="0" borderId="0" xfId="0" applyNumberFormat="1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49" fontId="11" fillId="0" borderId="0" xfId="0" applyNumberFormat="1" applyFont="1" applyBorder="1" applyAlignment="1">
      <alignment wrapText="1"/>
    </xf>
    <xf numFmtId="49" fontId="11" fillId="0" borderId="0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7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0" fontId="2" fillId="0" borderId="7" xfId="0" applyFont="1" applyBorder="1" applyAlignment="1">
      <alignment horizontal="left"/>
    </xf>
    <xf numFmtId="0" fontId="18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8" fillId="0" borderId="7" xfId="0" applyFont="1" applyBorder="1" applyAlignment="1">
      <alignment horizontal="left"/>
    </xf>
    <xf numFmtId="0" fontId="18" fillId="0" borderId="6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right" wrapText="1"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" fontId="4" fillId="0" borderId="0" xfId="0" applyNumberFormat="1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center" wrapText="1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1" fontId="12" fillId="0" borderId="0" xfId="0" applyNumberFormat="1" applyFont="1" applyBorder="1" applyAlignment="1">
      <alignment horizontal="center" wrapText="1"/>
    </xf>
    <xf numFmtId="1" fontId="11" fillId="0" borderId="0" xfId="0" applyNumberFormat="1" applyFont="1" applyBorder="1" applyAlignment="1">
      <alignment horizontal="center" wrapText="1"/>
    </xf>
    <xf numFmtId="1" fontId="16" fillId="0" borderId="0" xfId="0" applyNumberFormat="1" applyFont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2" fillId="0" borderId="0" xfId="0" applyFont="1" applyAlignment="1">
      <alignment horizontal="left" wrapText="1"/>
    </xf>
    <xf numFmtId="0" fontId="20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S928"/>
  <sheetViews>
    <sheetView tabSelected="1" view="pageBreakPreview" zoomScale="115" zoomScaleSheetLayoutView="115" workbookViewId="0" topLeftCell="A34">
      <selection activeCell="R10" sqref="R10"/>
    </sheetView>
  </sheetViews>
  <sheetFormatPr defaultColWidth="9.140625" defaultRowHeight="12.75"/>
  <cols>
    <col min="1" max="1" width="0.85546875" style="0" customWidth="1"/>
    <col min="2" max="2" width="19.28125" style="0" customWidth="1"/>
    <col min="3" max="3" width="27.140625" style="0" customWidth="1"/>
    <col min="4" max="4" width="10.57421875" style="0" customWidth="1"/>
    <col min="5" max="5" width="11.00390625" style="0" customWidth="1"/>
    <col min="6" max="6" width="10.00390625" style="0" customWidth="1"/>
    <col min="7" max="7" width="9.7109375" style="0" customWidth="1"/>
    <col min="11" max="11" width="8.421875" style="0" customWidth="1"/>
    <col min="12" max="12" width="8.140625" style="0" customWidth="1"/>
    <col min="13" max="13" width="9.28125" style="0" customWidth="1"/>
    <col min="14" max="14" width="8.00390625" style="0" customWidth="1"/>
    <col min="15" max="15" width="8.57421875" style="0" customWidth="1"/>
    <col min="16" max="16" width="10.421875" style="0" customWidth="1"/>
  </cols>
  <sheetData>
    <row r="4" ht="13.5" thickBot="1"/>
    <row r="5" spans="1:19" s="15" customFormat="1" ht="13.5" thickBot="1">
      <c r="A5" s="11"/>
      <c r="B5" s="193" t="s">
        <v>118</v>
      </c>
      <c r="C5" s="194" t="s">
        <v>119</v>
      </c>
      <c r="D5" s="13" t="s">
        <v>120</v>
      </c>
      <c r="E5" s="12" t="s">
        <v>121</v>
      </c>
      <c r="F5" s="12" t="s">
        <v>122</v>
      </c>
      <c r="G5" s="13" t="s">
        <v>123</v>
      </c>
      <c r="H5" s="12" t="s">
        <v>124</v>
      </c>
      <c r="I5" s="13" t="s">
        <v>125</v>
      </c>
      <c r="J5" s="12" t="s">
        <v>126</v>
      </c>
      <c r="K5" s="11" t="s">
        <v>127</v>
      </c>
      <c r="L5" s="12" t="s">
        <v>128</v>
      </c>
      <c r="M5" s="13" t="s">
        <v>129</v>
      </c>
      <c r="N5" s="12" t="s">
        <v>130</v>
      </c>
      <c r="O5" s="13" t="s">
        <v>131</v>
      </c>
      <c r="P5" s="12" t="s">
        <v>132</v>
      </c>
      <c r="Q5" s="14"/>
      <c r="R5" s="14"/>
      <c r="S5" s="14"/>
    </row>
    <row r="7" spans="1:19" s="15" customFormat="1" ht="14.25">
      <c r="A7" s="6"/>
      <c r="B7" s="17" t="s">
        <v>444</v>
      </c>
      <c r="C7" s="6"/>
      <c r="D7" s="19">
        <f aca="true" t="shared" si="0" ref="D7:P7">D9+D37+D55+D121+D144+D153+D160+D184+D204+D262+D291+D295+D318+D337+D360+D376+D394</f>
        <v>1613.6799999999998</v>
      </c>
      <c r="E7" s="19">
        <f t="shared" si="0"/>
        <v>538744.54</v>
      </c>
      <c r="F7" s="224">
        <f t="shared" si="0"/>
        <v>111285.9</v>
      </c>
      <c r="G7" s="19">
        <f t="shared" si="0"/>
        <v>39700.3</v>
      </c>
      <c r="H7" s="19">
        <f t="shared" si="0"/>
        <v>39091.4</v>
      </c>
      <c r="I7" s="19">
        <f t="shared" si="0"/>
        <v>3023.8</v>
      </c>
      <c r="J7" s="19">
        <f t="shared" si="0"/>
        <v>29470.425</v>
      </c>
      <c r="K7" s="19">
        <f t="shared" si="0"/>
        <v>24255</v>
      </c>
      <c r="L7" s="19">
        <f t="shared" si="0"/>
        <v>23295</v>
      </c>
      <c r="M7" s="19">
        <f t="shared" si="0"/>
        <v>22586.4</v>
      </c>
      <c r="N7" s="19">
        <f t="shared" si="0"/>
        <v>21553.100000000002</v>
      </c>
      <c r="O7" s="19">
        <f t="shared" si="0"/>
        <v>19596.300000000003</v>
      </c>
      <c r="P7" s="19">
        <f t="shared" si="0"/>
        <v>427458.63999999996</v>
      </c>
      <c r="Q7" s="14"/>
      <c r="R7" s="14"/>
      <c r="S7" s="14"/>
    </row>
    <row r="9" spans="1:19" s="15" customFormat="1" ht="29.25">
      <c r="A9" s="6"/>
      <c r="B9" s="140" t="s">
        <v>246</v>
      </c>
      <c r="C9" s="6"/>
      <c r="D9" s="30">
        <f aca="true" t="shared" si="1" ref="D9:O9">D10+D11+D12+D13+D14+D15+D16+D17+D18+D19+D20+D21+D22+D23+D24+D25+D26+D27+D28+D29+D30+D31+D32+D33+D34+D35</f>
        <v>154.27</v>
      </c>
      <c r="E9" s="30">
        <f>E10+E11+E12+E13+E14+E15+E16+E17+E18+E19+E20+E21+E22+E23+E24+E25+E26+E27+E28+E29+E30+E31+E32+E33+E34+E35</f>
        <v>44254.07</v>
      </c>
      <c r="F9" s="180">
        <f>F10+F11+F12+F13+F14+F15+F16+F17+F18+F19+F20+F21+F22+F23+F24+F25+F26+F27+F28+F29+F30+F31+F32+F33+F34+F35</f>
        <v>5400.4</v>
      </c>
      <c r="G9" s="30">
        <f t="shared" si="1"/>
        <v>3111.3999999999996</v>
      </c>
      <c r="H9" s="30">
        <f t="shared" si="1"/>
        <v>2289</v>
      </c>
      <c r="I9" s="30">
        <f t="shared" si="1"/>
        <v>0</v>
      </c>
      <c r="J9" s="30">
        <f t="shared" si="1"/>
        <v>0</v>
      </c>
      <c r="K9" s="30">
        <f t="shared" si="1"/>
        <v>1308.4</v>
      </c>
      <c r="L9" s="30">
        <f t="shared" si="1"/>
        <v>1196.7</v>
      </c>
      <c r="M9" s="30">
        <f t="shared" si="1"/>
        <v>1126.3</v>
      </c>
      <c r="N9" s="30">
        <f t="shared" si="1"/>
        <v>889</v>
      </c>
      <c r="O9" s="30">
        <f t="shared" si="1"/>
        <v>880</v>
      </c>
      <c r="P9" s="30">
        <f>P10+P11+P12+P13+P14+P15+P16+P17+P18+P19+P20+P21+P22+P23+P24+P25+P26+P27+P28+P29+P30+P31+P32+P33+P34+P35</f>
        <v>38853.67</v>
      </c>
      <c r="Q9" s="14"/>
      <c r="R9" s="14"/>
      <c r="S9" s="14"/>
    </row>
    <row r="10" spans="2:16" s="14" customFormat="1" ht="38.25">
      <c r="B10" s="81"/>
      <c r="C10" s="14" t="s">
        <v>414</v>
      </c>
      <c r="D10" s="6">
        <v>0.9</v>
      </c>
      <c r="E10" s="6">
        <v>111.7</v>
      </c>
      <c r="F10" s="164">
        <v>111.7</v>
      </c>
      <c r="G10" s="6">
        <v>111.7</v>
      </c>
      <c r="H10" s="6"/>
      <c r="I10" s="6"/>
      <c r="J10" s="6"/>
      <c r="K10" s="6">
        <v>111.7</v>
      </c>
      <c r="L10" s="6"/>
      <c r="M10" s="6"/>
      <c r="N10" s="6"/>
      <c r="O10" s="6"/>
      <c r="P10" s="6"/>
    </row>
    <row r="11" spans="2:16" s="14" customFormat="1" ht="55.5" customHeight="1">
      <c r="B11" s="81"/>
      <c r="C11" s="14" t="s">
        <v>91</v>
      </c>
      <c r="D11" s="6">
        <v>2.1</v>
      </c>
      <c r="E11" s="6">
        <v>570.57</v>
      </c>
      <c r="F11" s="164">
        <v>0</v>
      </c>
      <c r="G11" s="6"/>
      <c r="H11" s="6"/>
      <c r="I11" s="6"/>
      <c r="J11" s="6"/>
      <c r="K11" s="6"/>
      <c r="L11" s="6"/>
      <c r="M11" s="6"/>
      <c r="N11" s="6"/>
      <c r="O11" s="6"/>
      <c r="P11" s="6">
        <v>570.57</v>
      </c>
    </row>
    <row r="12" spans="2:16" s="14" customFormat="1" ht="36.75" customHeight="1">
      <c r="B12" s="81"/>
      <c r="C12" s="14" t="s">
        <v>415</v>
      </c>
      <c r="D12" s="6">
        <v>1</v>
      </c>
      <c r="E12" s="6">
        <v>150</v>
      </c>
      <c r="F12" s="164">
        <v>0</v>
      </c>
      <c r="G12" s="6"/>
      <c r="H12" s="6"/>
      <c r="I12" s="6"/>
      <c r="J12" s="6"/>
      <c r="K12" s="6"/>
      <c r="L12" s="6"/>
      <c r="M12" s="6"/>
      <c r="N12" s="6"/>
      <c r="O12" s="6"/>
      <c r="P12" s="6">
        <v>150</v>
      </c>
    </row>
    <row r="13" spans="2:16" s="14" customFormat="1" ht="35.25" customHeight="1">
      <c r="B13" s="81"/>
      <c r="C13" s="14" t="s">
        <v>416</v>
      </c>
      <c r="D13" s="6">
        <v>0.32</v>
      </c>
      <c r="E13" s="6">
        <v>87</v>
      </c>
      <c r="F13" s="164">
        <v>0</v>
      </c>
      <c r="G13" s="6"/>
      <c r="H13" s="6"/>
      <c r="I13" s="6"/>
      <c r="J13" s="6"/>
      <c r="K13" s="6"/>
      <c r="L13" s="6"/>
      <c r="M13" s="6"/>
      <c r="N13" s="6"/>
      <c r="O13" s="6"/>
      <c r="P13" s="6">
        <v>87</v>
      </c>
    </row>
    <row r="14" spans="2:16" s="14" customFormat="1" ht="59.25" customHeight="1">
      <c r="B14" s="81"/>
      <c r="C14" s="14" t="s">
        <v>92</v>
      </c>
      <c r="D14" s="6">
        <v>1.85</v>
      </c>
      <c r="E14" s="6">
        <v>623.8</v>
      </c>
      <c r="F14" s="164">
        <v>0</v>
      </c>
      <c r="G14" s="6"/>
      <c r="H14" s="6"/>
      <c r="I14" s="6"/>
      <c r="J14" s="6"/>
      <c r="K14" s="6"/>
      <c r="L14" s="6"/>
      <c r="M14" s="6"/>
      <c r="N14" s="6"/>
      <c r="O14" s="6"/>
      <c r="P14" s="6">
        <v>623.8</v>
      </c>
    </row>
    <row r="15" spans="2:16" s="14" customFormat="1" ht="39.75" customHeight="1">
      <c r="B15" s="81"/>
      <c r="C15" s="14" t="s">
        <v>417</v>
      </c>
      <c r="D15" s="6">
        <v>1.8</v>
      </c>
      <c r="E15" s="6">
        <v>489</v>
      </c>
      <c r="F15" s="164">
        <v>0</v>
      </c>
      <c r="G15" s="6"/>
      <c r="H15" s="6"/>
      <c r="I15" s="6"/>
      <c r="J15" s="6"/>
      <c r="K15" s="6"/>
      <c r="L15" s="6"/>
      <c r="M15" s="6"/>
      <c r="N15" s="6"/>
      <c r="O15" s="6"/>
      <c r="P15" s="6">
        <v>489</v>
      </c>
    </row>
    <row r="16" spans="2:16" s="14" customFormat="1" ht="30" customHeight="1">
      <c r="B16" s="81"/>
      <c r="C16" s="14" t="s">
        <v>418</v>
      </c>
      <c r="D16" s="6">
        <v>18.5</v>
      </c>
      <c r="E16" s="6">
        <v>930</v>
      </c>
      <c r="F16" s="164">
        <v>930</v>
      </c>
      <c r="G16" s="6">
        <v>465</v>
      </c>
      <c r="H16" s="6">
        <v>465</v>
      </c>
      <c r="I16" s="6"/>
      <c r="J16" s="6"/>
      <c r="K16" s="6">
        <v>465</v>
      </c>
      <c r="L16" s="6">
        <v>465</v>
      </c>
      <c r="M16" s="6"/>
      <c r="N16" s="6"/>
      <c r="O16" s="6"/>
      <c r="P16" s="6"/>
    </row>
    <row r="17" spans="2:16" s="14" customFormat="1" ht="31.5" customHeight="1">
      <c r="B17" s="81"/>
      <c r="C17" s="14" t="s">
        <v>247</v>
      </c>
      <c r="D17" s="6">
        <v>3.9</v>
      </c>
      <c r="E17" s="6">
        <v>750</v>
      </c>
      <c r="F17" s="164">
        <v>750</v>
      </c>
      <c r="G17" s="6">
        <v>375</v>
      </c>
      <c r="H17" s="6">
        <v>375</v>
      </c>
      <c r="I17" s="6"/>
      <c r="J17" s="6"/>
      <c r="K17" s="6">
        <v>375</v>
      </c>
      <c r="L17" s="6">
        <v>375</v>
      </c>
      <c r="M17" s="6"/>
      <c r="N17" s="6"/>
      <c r="O17" s="6"/>
      <c r="P17" s="6"/>
    </row>
    <row r="18" spans="2:16" s="14" customFormat="1" ht="36.75" customHeight="1">
      <c r="B18" s="81"/>
      <c r="C18" s="14" t="s">
        <v>425</v>
      </c>
      <c r="D18" s="6">
        <v>16.1</v>
      </c>
      <c r="E18" s="6">
        <v>2600</v>
      </c>
      <c r="F18" s="164">
        <v>2600</v>
      </c>
      <c r="G18" s="6">
        <v>1300</v>
      </c>
      <c r="H18" s="6">
        <v>1300</v>
      </c>
      <c r="I18" s="6"/>
      <c r="J18" s="6"/>
      <c r="K18" s="6">
        <v>120</v>
      </c>
      <c r="L18" s="6">
        <v>120</v>
      </c>
      <c r="M18" s="6">
        <v>790</v>
      </c>
      <c r="N18" s="6">
        <v>790</v>
      </c>
      <c r="O18" s="6">
        <v>780</v>
      </c>
      <c r="P18" s="6"/>
    </row>
    <row r="19" spans="2:16" s="14" customFormat="1" ht="36" customHeight="1">
      <c r="B19" s="81"/>
      <c r="C19" s="14" t="s">
        <v>426</v>
      </c>
      <c r="D19" s="6">
        <v>1.1</v>
      </c>
      <c r="E19" s="6">
        <v>298</v>
      </c>
      <c r="F19" s="164">
        <v>298</v>
      </c>
      <c r="G19" s="6">
        <v>149</v>
      </c>
      <c r="H19" s="6">
        <v>149</v>
      </c>
      <c r="I19" s="6"/>
      <c r="J19" s="6"/>
      <c r="K19" s="6"/>
      <c r="L19" s="6"/>
      <c r="M19" s="6">
        <v>99</v>
      </c>
      <c r="N19" s="6">
        <v>99</v>
      </c>
      <c r="O19" s="6">
        <v>100</v>
      </c>
      <c r="P19" s="6"/>
    </row>
    <row r="20" spans="2:16" s="14" customFormat="1" ht="39" customHeight="1">
      <c r="B20" s="81"/>
      <c r="C20" s="14" t="s">
        <v>427</v>
      </c>
      <c r="D20" s="6">
        <v>3.2</v>
      </c>
      <c r="E20" s="6">
        <v>710.7</v>
      </c>
      <c r="F20" s="164">
        <v>710.7</v>
      </c>
      <c r="G20" s="6">
        <v>710.7</v>
      </c>
      <c r="H20" s="6"/>
      <c r="I20" s="6"/>
      <c r="J20" s="6"/>
      <c r="K20" s="6">
        <v>236.7</v>
      </c>
      <c r="L20" s="6">
        <v>236.7</v>
      </c>
      <c r="M20" s="6">
        <v>237.3</v>
      </c>
      <c r="N20" s="6"/>
      <c r="O20" s="6"/>
      <c r="P20" s="6"/>
    </row>
    <row r="21" spans="2:16" s="14" customFormat="1" ht="33.75" customHeight="1">
      <c r="B21" s="81"/>
      <c r="C21" s="14" t="s">
        <v>248</v>
      </c>
      <c r="D21" s="6">
        <v>5.5</v>
      </c>
      <c r="E21" s="6">
        <v>2025.6</v>
      </c>
      <c r="F21" s="164">
        <v>0</v>
      </c>
      <c r="G21" s="6"/>
      <c r="H21" s="6"/>
      <c r="I21" s="6"/>
      <c r="J21" s="6"/>
      <c r="K21" s="6"/>
      <c r="L21" s="6"/>
      <c r="M21" s="6"/>
      <c r="N21" s="6"/>
      <c r="O21" s="6"/>
      <c r="P21" s="6">
        <v>2025.6</v>
      </c>
    </row>
    <row r="22" spans="2:16" s="14" customFormat="1" ht="34.5" customHeight="1">
      <c r="B22" s="81"/>
      <c r="C22" s="14" t="s">
        <v>428</v>
      </c>
      <c r="D22" s="6">
        <v>6.5</v>
      </c>
      <c r="E22" s="6">
        <v>2510.7</v>
      </c>
      <c r="F22" s="164">
        <v>0</v>
      </c>
      <c r="G22" s="6"/>
      <c r="H22" s="6"/>
      <c r="I22" s="6"/>
      <c r="J22" s="6"/>
      <c r="K22" s="6"/>
      <c r="L22" s="6"/>
      <c r="M22" s="6"/>
      <c r="N22" s="6"/>
      <c r="O22" s="6"/>
      <c r="P22" s="6">
        <v>2510.7</v>
      </c>
    </row>
    <row r="23" spans="2:16" s="14" customFormat="1" ht="29.25" customHeight="1">
      <c r="B23" s="81"/>
      <c r="C23" s="14" t="s">
        <v>429</v>
      </c>
      <c r="D23" s="6">
        <v>10.5</v>
      </c>
      <c r="E23" s="6">
        <v>3859.5</v>
      </c>
      <c r="F23" s="164">
        <v>0</v>
      </c>
      <c r="G23" s="6"/>
      <c r="H23" s="6"/>
      <c r="I23" s="6"/>
      <c r="J23" s="6"/>
      <c r="K23" s="6"/>
      <c r="L23" s="6"/>
      <c r="M23" s="6"/>
      <c r="N23" s="6"/>
      <c r="O23" s="6"/>
      <c r="P23" s="6">
        <v>3859.5</v>
      </c>
    </row>
    <row r="24" spans="2:16" s="14" customFormat="1" ht="42" customHeight="1">
      <c r="B24" s="81"/>
      <c r="C24" s="14" t="s">
        <v>430</v>
      </c>
      <c r="D24" s="6">
        <v>3.5</v>
      </c>
      <c r="E24" s="6">
        <v>1499.1</v>
      </c>
      <c r="F24" s="164">
        <v>0</v>
      </c>
      <c r="G24" s="6"/>
      <c r="H24" s="6"/>
      <c r="I24" s="6"/>
      <c r="J24" s="6"/>
      <c r="K24" s="6"/>
      <c r="L24" s="6"/>
      <c r="M24" s="6"/>
      <c r="N24" s="6"/>
      <c r="P24" s="6">
        <v>1499.1</v>
      </c>
    </row>
    <row r="25" spans="2:16" s="14" customFormat="1" ht="28.5" customHeight="1">
      <c r="B25" s="81"/>
      <c r="C25" s="14" t="s">
        <v>431</v>
      </c>
      <c r="D25" s="6">
        <v>15</v>
      </c>
      <c r="E25" s="6">
        <v>6130.5</v>
      </c>
      <c r="F25" s="164">
        <v>0</v>
      </c>
      <c r="G25" s="6"/>
      <c r="H25" s="6"/>
      <c r="I25" s="6"/>
      <c r="J25" s="6"/>
      <c r="K25" s="6"/>
      <c r="L25" s="6"/>
      <c r="M25" s="6"/>
      <c r="N25" s="6"/>
      <c r="O25" s="6"/>
      <c r="P25" s="6">
        <v>6130.5</v>
      </c>
    </row>
    <row r="26" spans="2:16" s="14" customFormat="1" ht="29.25" customHeight="1">
      <c r="B26" s="81"/>
      <c r="C26" s="14" t="s">
        <v>432</v>
      </c>
      <c r="D26" s="6">
        <v>11.5</v>
      </c>
      <c r="E26" s="6">
        <v>4196.7</v>
      </c>
      <c r="F26" s="164">
        <v>0</v>
      </c>
      <c r="G26" s="6"/>
      <c r="H26" s="6"/>
      <c r="I26" s="6"/>
      <c r="J26" s="6"/>
      <c r="K26" s="6"/>
      <c r="L26" s="6"/>
      <c r="M26" s="6"/>
      <c r="N26" s="6"/>
      <c r="O26" s="6"/>
      <c r="P26" s="6">
        <v>4196.7</v>
      </c>
    </row>
    <row r="27" spans="2:16" s="14" customFormat="1" ht="30.75" customHeight="1">
      <c r="B27" s="81"/>
      <c r="C27" s="14" t="s">
        <v>433</v>
      </c>
      <c r="D27" s="6">
        <v>11.5</v>
      </c>
      <c r="E27" s="6">
        <v>4196.7</v>
      </c>
      <c r="F27" s="164">
        <v>0</v>
      </c>
      <c r="G27" s="6"/>
      <c r="H27" s="6"/>
      <c r="I27" s="6"/>
      <c r="J27" s="6"/>
      <c r="K27" s="6"/>
      <c r="L27" s="6"/>
      <c r="M27" s="6"/>
      <c r="N27" s="6"/>
      <c r="O27" s="6"/>
      <c r="P27" s="6">
        <v>4196.7</v>
      </c>
    </row>
    <row r="28" spans="2:16" s="14" customFormat="1" ht="30.75" customHeight="1">
      <c r="B28" s="81"/>
      <c r="C28" s="14" t="s">
        <v>434</v>
      </c>
      <c r="D28" s="6">
        <v>9</v>
      </c>
      <c r="E28" s="6">
        <v>3353.7</v>
      </c>
      <c r="F28" s="164">
        <v>0</v>
      </c>
      <c r="G28" s="6"/>
      <c r="H28" s="6"/>
      <c r="I28" s="6"/>
      <c r="J28" s="6"/>
      <c r="K28" s="6"/>
      <c r="L28" s="6"/>
      <c r="M28" s="6"/>
      <c r="N28" s="6"/>
      <c r="O28" s="6"/>
      <c r="P28" s="6">
        <v>3353.7</v>
      </c>
    </row>
    <row r="29" spans="2:16" s="14" customFormat="1" ht="31.5" customHeight="1">
      <c r="B29" s="81"/>
      <c r="C29" s="14" t="s">
        <v>435</v>
      </c>
      <c r="D29" s="6">
        <v>2</v>
      </c>
      <c r="E29" s="6">
        <v>543.4</v>
      </c>
      <c r="F29" s="164">
        <v>0</v>
      </c>
      <c r="G29" s="6"/>
      <c r="H29" s="6"/>
      <c r="I29" s="6"/>
      <c r="J29" s="6"/>
      <c r="K29" s="6"/>
      <c r="L29" s="6"/>
      <c r="M29" s="6"/>
      <c r="N29" s="6"/>
      <c r="P29" s="6">
        <v>543.4</v>
      </c>
    </row>
    <row r="30" spans="2:16" s="14" customFormat="1" ht="30.75" customHeight="1">
      <c r="B30" s="81"/>
      <c r="C30" s="14" t="s">
        <v>436</v>
      </c>
      <c r="D30" s="6">
        <v>4</v>
      </c>
      <c r="E30" s="6">
        <v>1086.8</v>
      </c>
      <c r="F30" s="164">
        <v>0</v>
      </c>
      <c r="G30" s="6"/>
      <c r="H30" s="6"/>
      <c r="I30" s="6"/>
      <c r="J30" s="6"/>
      <c r="K30" s="6"/>
      <c r="L30" s="6"/>
      <c r="M30" s="6"/>
      <c r="N30" s="6"/>
      <c r="P30" s="6">
        <v>1086.8</v>
      </c>
    </row>
    <row r="31" spans="2:16" s="14" customFormat="1" ht="28.5" customHeight="1">
      <c r="B31" s="81"/>
      <c r="C31" s="14" t="s">
        <v>437</v>
      </c>
      <c r="D31" s="6">
        <v>4.5</v>
      </c>
      <c r="E31" s="6">
        <v>1222.6</v>
      </c>
      <c r="F31" s="164">
        <v>0</v>
      </c>
      <c r="G31" s="6"/>
      <c r="H31" s="6"/>
      <c r="I31" s="6"/>
      <c r="J31" s="6"/>
      <c r="K31" s="6"/>
      <c r="L31" s="6"/>
      <c r="M31" s="6"/>
      <c r="N31" s="6"/>
      <c r="P31" s="6">
        <v>1222.6</v>
      </c>
    </row>
    <row r="32" spans="2:16" s="14" customFormat="1" ht="24.75" customHeight="1">
      <c r="B32" s="81"/>
      <c r="C32" s="14" t="s">
        <v>438</v>
      </c>
      <c r="D32" s="6">
        <v>3.2</v>
      </c>
      <c r="E32" s="6">
        <v>710.72</v>
      </c>
      <c r="F32" s="164">
        <v>0</v>
      </c>
      <c r="G32" s="6"/>
      <c r="H32" s="6"/>
      <c r="I32" s="6"/>
      <c r="J32" s="6"/>
      <c r="K32" s="6"/>
      <c r="L32" s="6"/>
      <c r="M32" s="6"/>
      <c r="N32" s="6"/>
      <c r="P32" s="6">
        <v>710.72</v>
      </c>
    </row>
    <row r="33" spans="2:16" s="14" customFormat="1" ht="27.75" customHeight="1">
      <c r="B33" s="81"/>
      <c r="C33" s="14" t="s">
        <v>439</v>
      </c>
      <c r="D33" s="6">
        <v>10</v>
      </c>
      <c r="E33" s="6">
        <v>4087</v>
      </c>
      <c r="F33" s="164">
        <v>0</v>
      </c>
      <c r="G33" s="6"/>
      <c r="H33" s="6"/>
      <c r="I33" s="6"/>
      <c r="J33" s="6"/>
      <c r="K33" s="6"/>
      <c r="L33" s="6"/>
      <c r="M33" s="6"/>
      <c r="N33" s="6"/>
      <c r="P33" s="6">
        <v>4087</v>
      </c>
    </row>
    <row r="34" spans="2:16" s="14" customFormat="1" ht="24" customHeight="1">
      <c r="B34" s="81"/>
      <c r="C34" s="14" t="s">
        <v>440</v>
      </c>
      <c r="D34" s="6">
        <v>5</v>
      </c>
      <c r="E34" s="6">
        <v>1110.5</v>
      </c>
      <c r="F34" s="164">
        <v>0</v>
      </c>
      <c r="G34" s="6"/>
      <c r="H34" s="6"/>
      <c r="I34" s="6"/>
      <c r="J34" s="6"/>
      <c r="K34" s="6"/>
      <c r="L34" s="6"/>
      <c r="M34" s="6"/>
      <c r="N34" s="6"/>
      <c r="P34" s="6">
        <v>1110.5</v>
      </c>
    </row>
    <row r="35" spans="2:16" s="14" customFormat="1" ht="24.75" customHeight="1">
      <c r="B35" s="81"/>
      <c r="C35" s="14" t="s">
        <v>249</v>
      </c>
      <c r="D35" s="6">
        <v>1.8</v>
      </c>
      <c r="E35" s="6">
        <v>399.78</v>
      </c>
      <c r="F35" s="164">
        <v>0</v>
      </c>
      <c r="G35" s="6"/>
      <c r="H35" s="6"/>
      <c r="I35" s="6"/>
      <c r="J35" s="6"/>
      <c r="K35" s="6"/>
      <c r="L35" s="6"/>
      <c r="M35" s="6"/>
      <c r="N35" s="6"/>
      <c r="P35" s="6">
        <v>399.78</v>
      </c>
    </row>
    <row r="36" spans="2:6" ht="12.75">
      <c r="B36" s="89"/>
      <c r="F36" s="163"/>
    </row>
    <row r="37" spans="1:19" s="15" customFormat="1" ht="29.25">
      <c r="A37" s="6"/>
      <c r="B37" s="124" t="s">
        <v>445</v>
      </c>
      <c r="C37" s="6"/>
      <c r="D37" s="16">
        <f aca="true" t="shared" si="2" ref="D37:P37">D38+D39+D40+D41+D42+D43+D45+D46+D47+D48+D49+D50+D51+D52+D53</f>
        <v>67.3</v>
      </c>
      <c r="E37" s="16">
        <f>E38+E39+E40+E41+E42+E43+E45+E46+E47+E48+E49+E50+E51+E52+E53</f>
        <v>10694</v>
      </c>
      <c r="F37" s="179">
        <f>F38+F39+F40+F41+F42+F43+F45+F46+F47+F48+F49+F50+F51+F52+F53</f>
        <v>4414</v>
      </c>
      <c r="G37" s="16">
        <f t="shared" si="2"/>
        <v>2560</v>
      </c>
      <c r="H37" s="16">
        <f t="shared" si="2"/>
        <v>1000</v>
      </c>
      <c r="I37" s="16">
        <f t="shared" si="2"/>
        <v>320</v>
      </c>
      <c r="J37" s="16">
        <f t="shared" si="2"/>
        <v>534</v>
      </c>
      <c r="K37" s="16">
        <f t="shared" si="2"/>
        <v>971</v>
      </c>
      <c r="L37" s="16">
        <f t="shared" si="2"/>
        <v>838</v>
      </c>
      <c r="M37" s="16">
        <f t="shared" si="2"/>
        <v>1005</v>
      </c>
      <c r="N37" s="16">
        <f t="shared" si="2"/>
        <v>700</v>
      </c>
      <c r="O37" s="16">
        <f t="shared" si="2"/>
        <v>900</v>
      </c>
      <c r="P37" s="16">
        <f t="shared" si="2"/>
        <v>6280</v>
      </c>
      <c r="Q37" s="14"/>
      <c r="R37" s="14"/>
      <c r="S37" s="14"/>
    </row>
    <row r="38" spans="1:19" s="15" customFormat="1" ht="25.5">
      <c r="A38" s="6"/>
      <c r="B38" s="83"/>
      <c r="C38" s="40" t="s">
        <v>446</v>
      </c>
      <c r="D38" s="6"/>
      <c r="E38" s="6">
        <v>10</v>
      </c>
      <c r="F38" s="164">
        <v>10</v>
      </c>
      <c r="G38" s="6"/>
      <c r="H38" s="6"/>
      <c r="I38" s="6">
        <v>10</v>
      </c>
      <c r="J38" s="6"/>
      <c r="K38" s="6">
        <v>10</v>
      </c>
      <c r="L38" s="6"/>
      <c r="M38" s="6"/>
      <c r="N38" s="40"/>
      <c r="O38" s="40"/>
      <c r="P38" s="40"/>
      <c r="Q38" s="14"/>
      <c r="R38" s="14"/>
      <c r="S38" s="14"/>
    </row>
    <row r="39" spans="1:19" s="15" customFormat="1" ht="25.5">
      <c r="A39" s="6"/>
      <c r="B39" s="83"/>
      <c r="C39" s="40" t="s">
        <v>447</v>
      </c>
      <c r="D39" s="6"/>
      <c r="E39" s="6">
        <v>10</v>
      </c>
      <c r="F39" s="164">
        <v>10</v>
      </c>
      <c r="G39" s="6"/>
      <c r="H39" s="6"/>
      <c r="I39" s="6">
        <v>10</v>
      </c>
      <c r="J39" s="6"/>
      <c r="K39" s="6">
        <v>10</v>
      </c>
      <c r="L39" s="6"/>
      <c r="M39" s="6"/>
      <c r="N39" s="40"/>
      <c r="O39" s="40"/>
      <c r="P39" s="40"/>
      <c r="Q39" s="14"/>
      <c r="R39" s="14"/>
      <c r="S39" s="14"/>
    </row>
    <row r="40" spans="1:19" s="15" customFormat="1" ht="25.5">
      <c r="A40" s="6"/>
      <c r="B40" s="83"/>
      <c r="C40" s="40" t="s">
        <v>250</v>
      </c>
      <c r="D40" s="6"/>
      <c r="E40" s="6">
        <v>10</v>
      </c>
      <c r="F40" s="164">
        <v>10</v>
      </c>
      <c r="G40" s="6"/>
      <c r="H40" s="6"/>
      <c r="I40" s="6"/>
      <c r="J40" s="6">
        <v>10</v>
      </c>
      <c r="K40" s="6">
        <v>10</v>
      </c>
      <c r="L40" s="6"/>
      <c r="M40" s="6"/>
      <c r="N40" s="40"/>
      <c r="O40" s="40"/>
      <c r="P40" s="40"/>
      <c r="Q40" s="14"/>
      <c r="R40" s="14"/>
      <c r="S40" s="14"/>
    </row>
    <row r="41" spans="1:19" s="15" customFormat="1" ht="25.5">
      <c r="A41" s="6"/>
      <c r="B41" s="83"/>
      <c r="C41" s="40" t="s">
        <v>448</v>
      </c>
      <c r="D41" s="6"/>
      <c r="E41" s="6">
        <v>5</v>
      </c>
      <c r="F41" s="164">
        <v>5</v>
      </c>
      <c r="G41" s="6"/>
      <c r="H41" s="6"/>
      <c r="I41" s="6"/>
      <c r="J41" s="6">
        <v>5</v>
      </c>
      <c r="K41" s="6"/>
      <c r="L41" s="6">
        <v>5</v>
      </c>
      <c r="M41" s="6"/>
      <c r="N41" s="40"/>
      <c r="O41" s="40"/>
      <c r="P41" s="40"/>
      <c r="Q41" s="14"/>
      <c r="R41" s="14"/>
      <c r="S41" s="14"/>
    </row>
    <row r="42" spans="1:19" s="15" customFormat="1" ht="25.5">
      <c r="A42" s="6"/>
      <c r="B42" s="83"/>
      <c r="C42" s="40" t="s">
        <v>449</v>
      </c>
      <c r="D42" s="6"/>
      <c r="E42" s="6">
        <v>5</v>
      </c>
      <c r="F42" s="164">
        <v>5</v>
      </c>
      <c r="G42" s="6"/>
      <c r="H42" s="6"/>
      <c r="I42" s="6"/>
      <c r="J42" s="6">
        <v>5</v>
      </c>
      <c r="K42" s="6"/>
      <c r="L42" s="6"/>
      <c r="M42" s="6">
        <v>5</v>
      </c>
      <c r="N42" s="40"/>
      <c r="O42" s="40"/>
      <c r="P42" s="40"/>
      <c r="Q42" s="14"/>
      <c r="R42" s="14"/>
      <c r="S42" s="14"/>
    </row>
    <row r="43" spans="1:19" s="15" customFormat="1" ht="25.5">
      <c r="A43" s="6"/>
      <c r="B43" s="83"/>
      <c r="C43" s="40" t="s">
        <v>450</v>
      </c>
      <c r="D43" s="6"/>
      <c r="E43" s="6">
        <v>8</v>
      </c>
      <c r="F43" s="164">
        <v>8</v>
      </c>
      <c r="G43" s="6"/>
      <c r="H43" s="6"/>
      <c r="I43" s="6"/>
      <c r="J43" s="6">
        <v>8</v>
      </c>
      <c r="K43" s="6"/>
      <c r="L43" s="6">
        <v>8</v>
      </c>
      <c r="M43" s="6"/>
      <c r="N43" s="40"/>
      <c r="O43" s="40"/>
      <c r="P43" s="40"/>
      <c r="Q43" s="14"/>
      <c r="R43" s="14"/>
      <c r="S43" s="14"/>
    </row>
    <row r="44" spans="1:19" s="15" customFormat="1" ht="12.75">
      <c r="A44" s="6"/>
      <c r="B44" s="83"/>
      <c r="C44" s="40"/>
      <c r="D44" s="6"/>
      <c r="E44" s="6"/>
      <c r="F44" s="164"/>
      <c r="G44" s="6"/>
      <c r="H44" s="6"/>
      <c r="I44" s="6"/>
      <c r="J44" s="6"/>
      <c r="K44" s="6"/>
      <c r="L44" s="6"/>
      <c r="M44" s="6"/>
      <c r="N44" s="40"/>
      <c r="O44" s="40"/>
      <c r="P44" s="40"/>
      <c r="Q44" s="14"/>
      <c r="R44" s="14"/>
      <c r="S44" s="14"/>
    </row>
    <row r="45" spans="1:19" s="15" customFormat="1" ht="12.75">
      <c r="A45" s="6"/>
      <c r="B45" s="83"/>
      <c r="C45" s="40" t="s">
        <v>451</v>
      </c>
      <c r="D45" s="6">
        <v>6.5</v>
      </c>
      <c r="E45" s="6">
        <v>716</v>
      </c>
      <c r="F45" s="164">
        <v>716</v>
      </c>
      <c r="G45" s="6">
        <v>400</v>
      </c>
      <c r="H45" s="6"/>
      <c r="I45" s="6">
        <v>50</v>
      </c>
      <c r="J45" s="6">
        <v>266</v>
      </c>
      <c r="K45" s="6">
        <v>716</v>
      </c>
      <c r="L45" s="6"/>
      <c r="M45" s="6"/>
      <c r="N45" s="6"/>
      <c r="O45" s="6"/>
      <c r="P45" s="40"/>
      <c r="Q45" s="14"/>
      <c r="R45" s="14"/>
      <c r="S45" s="14"/>
    </row>
    <row r="46" spans="1:19" s="15" customFormat="1" ht="12.75">
      <c r="A46" s="6"/>
      <c r="B46" s="83"/>
      <c r="C46" s="40" t="s">
        <v>452</v>
      </c>
      <c r="D46" s="6">
        <v>4</v>
      </c>
      <c r="E46" s="6">
        <v>450</v>
      </c>
      <c r="F46" s="164">
        <v>450</v>
      </c>
      <c r="G46" s="6">
        <v>260</v>
      </c>
      <c r="H46" s="6"/>
      <c r="I46" s="6">
        <v>50</v>
      </c>
      <c r="J46" s="6">
        <v>140</v>
      </c>
      <c r="K46" s="6">
        <v>225</v>
      </c>
      <c r="L46" s="6">
        <v>225</v>
      </c>
      <c r="M46" s="6"/>
      <c r="N46" s="6"/>
      <c r="O46" s="6"/>
      <c r="P46" s="40"/>
      <c r="Q46" s="14"/>
      <c r="R46" s="14"/>
      <c r="S46" s="14"/>
    </row>
    <row r="47" spans="1:19" s="15" customFormat="1" ht="25.5">
      <c r="A47" s="6"/>
      <c r="B47" s="83"/>
      <c r="C47" s="40" t="s">
        <v>453</v>
      </c>
      <c r="D47" s="6">
        <v>15</v>
      </c>
      <c r="E47" s="6">
        <v>4500</v>
      </c>
      <c r="F47" s="164">
        <v>2000</v>
      </c>
      <c r="G47" s="6">
        <v>900</v>
      </c>
      <c r="H47" s="6">
        <v>1000</v>
      </c>
      <c r="I47" s="6">
        <v>100</v>
      </c>
      <c r="J47" s="6"/>
      <c r="K47" s="6"/>
      <c r="L47" s="6">
        <v>300</v>
      </c>
      <c r="M47" s="6">
        <v>700</v>
      </c>
      <c r="N47" s="6">
        <v>400</v>
      </c>
      <c r="O47" s="6">
        <v>600</v>
      </c>
      <c r="P47" s="6">
        <v>2500</v>
      </c>
      <c r="Q47" s="14"/>
      <c r="R47" s="14"/>
      <c r="S47" s="14"/>
    </row>
    <row r="48" spans="1:19" s="15" customFormat="1" ht="25.5">
      <c r="A48" s="6"/>
      <c r="B48" s="83"/>
      <c r="C48" s="40" t="s">
        <v>454</v>
      </c>
      <c r="D48" s="6">
        <v>3</v>
      </c>
      <c r="E48" s="6">
        <v>240</v>
      </c>
      <c r="F48" s="164">
        <v>0</v>
      </c>
      <c r="G48" s="6"/>
      <c r="H48" s="6"/>
      <c r="I48" s="6"/>
      <c r="J48" s="6"/>
      <c r="K48" s="6"/>
      <c r="L48" s="6"/>
      <c r="M48" s="6"/>
      <c r="N48" s="6"/>
      <c r="O48" s="6"/>
      <c r="P48" s="6">
        <v>240</v>
      </c>
      <c r="Q48" s="14"/>
      <c r="R48" s="14"/>
      <c r="S48" s="14"/>
    </row>
    <row r="49" spans="1:19" s="15" customFormat="1" ht="12.75">
      <c r="A49" s="6"/>
      <c r="B49" s="83"/>
      <c r="C49" s="40" t="s">
        <v>455</v>
      </c>
      <c r="D49" s="6">
        <v>7</v>
      </c>
      <c r="E49" s="6">
        <v>840</v>
      </c>
      <c r="F49" s="164"/>
      <c r="G49" s="6"/>
      <c r="H49" s="6"/>
      <c r="I49" s="6"/>
      <c r="J49" s="6"/>
      <c r="K49" s="6"/>
      <c r="L49" s="6"/>
      <c r="M49" s="6"/>
      <c r="N49" s="6"/>
      <c r="O49" s="6"/>
      <c r="P49" s="6">
        <v>840</v>
      </c>
      <c r="Q49" s="14"/>
      <c r="R49" s="14"/>
      <c r="S49" s="14"/>
    </row>
    <row r="50" spans="1:19" s="15" customFormat="1" ht="12.75">
      <c r="A50" s="6"/>
      <c r="B50" s="83"/>
      <c r="C50" s="40" t="s">
        <v>456</v>
      </c>
      <c r="D50" s="6">
        <v>10.3</v>
      </c>
      <c r="E50" s="6">
        <v>1200</v>
      </c>
      <c r="F50" s="164">
        <v>1200</v>
      </c>
      <c r="G50" s="6">
        <v>1000</v>
      </c>
      <c r="H50" s="6"/>
      <c r="I50" s="6">
        <v>100</v>
      </c>
      <c r="J50" s="6">
        <v>100</v>
      </c>
      <c r="K50" s="6"/>
      <c r="L50" s="6">
        <v>300</v>
      </c>
      <c r="M50" s="6">
        <v>300</v>
      </c>
      <c r="N50" s="6">
        <v>300</v>
      </c>
      <c r="O50" s="6">
        <v>300</v>
      </c>
      <c r="P50" s="40"/>
      <c r="Q50" s="14"/>
      <c r="R50" s="14"/>
      <c r="S50" s="14"/>
    </row>
    <row r="51" spans="1:19" s="15" customFormat="1" ht="12.75">
      <c r="A51" s="6"/>
      <c r="B51" s="83"/>
      <c r="C51" s="40" t="s">
        <v>457</v>
      </c>
      <c r="D51" s="6">
        <v>3.5</v>
      </c>
      <c r="E51" s="6">
        <v>300</v>
      </c>
      <c r="F51" s="164">
        <v>0</v>
      </c>
      <c r="G51" s="6"/>
      <c r="H51" s="6"/>
      <c r="I51" s="6"/>
      <c r="J51" s="6"/>
      <c r="K51" s="6"/>
      <c r="L51" s="6"/>
      <c r="M51" s="6"/>
      <c r="N51" s="6"/>
      <c r="O51" s="6"/>
      <c r="P51" s="6">
        <v>300</v>
      </c>
      <c r="Q51" s="14"/>
      <c r="R51" s="14"/>
      <c r="S51" s="14"/>
    </row>
    <row r="52" spans="1:19" s="15" customFormat="1" ht="12.75">
      <c r="A52" s="6"/>
      <c r="B52" s="83"/>
      <c r="C52" s="40" t="s">
        <v>251</v>
      </c>
      <c r="D52" s="6">
        <v>7.8</v>
      </c>
      <c r="E52" s="6">
        <v>900</v>
      </c>
      <c r="F52" s="164">
        <v>0</v>
      </c>
      <c r="G52" s="6"/>
      <c r="H52" s="6"/>
      <c r="I52" s="6"/>
      <c r="J52" s="6"/>
      <c r="K52" s="6"/>
      <c r="L52" s="6"/>
      <c r="M52" s="6"/>
      <c r="N52" s="6"/>
      <c r="O52" s="6"/>
      <c r="P52" s="6">
        <v>900</v>
      </c>
      <c r="Q52" s="14"/>
      <c r="R52" s="14"/>
      <c r="S52" s="14"/>
    </row>
    <row r="53" spans="1:19" s="15" customFormat="1" ht="12.75">
      <c r="A53" s="6"/>
      <c r="B53" s="83"/>
      <c r="C53" s="40" t="s">
        <v>458</v>
      </c>
      <c r="D53" s="6">
        <v>10.2</v>
      </c>
      <c r="E53" s="6">
        <v>1500</v>
      </c>
      <c r="F53" s="164">
        <v>0</v>
      </c>
      <c r="G53" s="6"/>
      <c r="H53" s="6"/>
      <c r="I53" s="6"/>
      <c r="J53" s="6"/>
      <c r="K53" s="6"/>
      <c r="L53" s="6"/>
      <c r="M53" s="6"/>
      <c r="N53" s="6"/>
      <c r="O53" s="7"/>
      <c r="P53" s="6">
        <v>1500</v>
      </c>
      <c r="Q53" s="14"/>
      <c r="R53" s="14"/>
      <c r="S53" s="14"/>
    </row>
    <row r="54" spans="2:6" ht="12.75">
      <c r="B54" s="89"/>
      <c r="F54" s="163"/>
    </row>
    <row r="55" spans="2:16" ht="29.25">
      <c r="B55" s="140" t="s">
        <v>459</v>
      </c>
      <c r="D55" s="30">
        <f aca="true" t="shared" si="3" ref="D55:P55">D56+D58+D60+D65+D67+D72+D74+D76+D78+D80+D82+D84+D86+D88+D90+D92+D94+D96+D98+D100+D102+D104+D106+D108+D110+D112+D114+D116+D118</f>
        <v>147.3</v>
      </c>
      <c r="E55" s="30">
        <f>E56+E58+E60+E65+E67+E72+E74+E76+E78+E80+E82+E84+E86+E88+E90+E92+E94+E96+E98+E100+E102+E104+E106+E108+E110+E112+E114+E116+E118</f>
        <v>67502.84999999999</v>
      </c>
      <c r="F55" s="180">
        <f>F56+F58+F60+F65+F67+F72+F74+F76+F78+F80+F82+F84+F86+F88+F90+F92+F94+F96+F98+F100+F102+F104+F106+F108+F110+F112+F114+F116+F118</f>
        <v>5001</v>
      </c>
      <c r="G55" s="30">
        <f t="shared" si="3"/>
        <v>3001</v>
      </c>
      <c r="H55" s="30">
        <f t="shared" si="3"/>
        <v>2000</v>
      </c>
      <c r="I55" s="30">
        <f t="shared" si="3"/>
        <v>0</v>
      </c>
      <c r="J55" s="30">
        <f t="shared" si="3"/>
        <v>0</v>
      </c>
      <c r="K55" s="30">
        <f t="shared" si="3"/>
        <v>620</v>
      </c>
      <c r="L55" s="30">
        <f t="shared" si="3"/>
        <v>1060</v>
      </c>
      <c r="M55" s="30">
        <f t="shared" si="3"/>
        <v>1060</v>
      </c>
      <c r="N55" s="30">
        <f t="shared" si="3"/>
        <v>1031</v>
      </c>
      <c r="O55" s="30">
        <f t="shared" si="3"/>
        <v>1230</v>
      </c>
      <c r="P55" s="30">
        <f t="shared" si="3"/>
        <v>62501.84999999999</v>
      </c>
    </row>
    <row r="56" spans="1:16" s="14" customFormat="1" ht="26.25" customHeight="1">
      <c r="A56" s="6"/>
      <c r="B56" s="81"/>
      <c r="C56" s="14" t="s">
        <v>460</v>
      </c>
      <c r="D56" s="6">
        <v>3.8</v>
      </c>
      <c r="E56" s="6">
        <v>1351</v>
      </c>
      <c r="F56" s="164">
        <v>1351</v>
      </c>
      <c r="G56" s="6">
        <v>1351</v>
      </c>
      <c r="K56" s="6">
        <v>220</v>
      </c>
      <c r="L56" s="6">
        <v>420</v>
      </c>
      <c r="M56" s="6">
        <v>420</v>
      </c>
      <c r="N56" s="6">
        <v>291</v>
      </c>
      <c r="P56" s="6"/>
    </row>
    <row r="57" spans="1:15" s="14" customFormat="1" ht="15.75">
      <c r="A57" s="72"/>
      <c r="B57" s="141"/>
      <c r="F57" s="176"/>
      <c r="G57" s="6"/>
      <c r="K57" s="6"/>
      <c r="L57" s="73"/>
      <c r="M57" s="73"/>
      <c r="N57" s="73"/>
      <c r="O57" s="73"/>
    </row>
    <row r="58" spans="2:18" s="14" customFormat="1" ht="28.5" customHeight="1">
      <c r="B58" s="81"/>
      <c r="C58" s="14" t="s">
        <v>252</v>
      </c>
      <c r="D58" s="6">
        <v>1.8</v>
      </c>
      <c r="E58" s="6">
        <v>200</v>
      </c>
      <c r="F58" s="164"/>
      <c r="G58" s="6"/>
      <c r="H58" s="6"/>
      <c r="K58" s="6"/>
      <c r="L58" s="73"/>
      <c r="M58" s="73"/>
      <c r="N58" s="6"/>
      <c r="O58" s="6"/>
      <c r="P58" s="6">
        <v>200</v>
      </c>
      <c r="R58" s="72"/>
    </row>
    <row r="59" spans="2:18" s="14" customFormat="1" ht="7.5" customHeight="1">
      <c r="B59" s="81"/>
      <c r="F59" s="176"/>
      <c r="G59" s="6"/>
      <c r="P59" s="6"/>
      <c r="R59" s="72"/>
    </row>
    <row r="60" spans="1:18" s="14" customFormat="1" ht="35.25" customHeight="1">
      <c r="A60" s="74"/>
      <c r="B60" s="81"/>
      <c r="C60" s="40" t="s">
        <v>253</v>
      </c>
      <c r="D60" s="6">
        <v>24</v>
      </c>
      <c r="E60" s="6">
        <v>27000</v>
      </c>
      <c r="F60" s="165">
        <v>3650</v>
      </c>
      <c r="G60" s="41">
        <v>1650</v>
      </c>
      <c r="H60" s="41">
        <v>2000</v>
      </c>
      <c r="I60" s="76"/>
      <c r="J60" s="76"/>
      <c r="K60" s="41">
        <v>400</v>
      </c>
      <c r="L60" s="41">
        <v>640</v>
      </c>
      <c r="M60" s="41">
        <v>640</v>
      </c>
      <c r="N60" s="41">
        <v>740</v>
      </c>
      <c r="O60" s="41">
        <v>1230</v>
      </c>
      <c r="P60" s="41">
        <v>23350</v>
      </c>
      <c r="R60" s="77"/>
    </row>
    <row r="61" spans="1:18" s="14" customFormat="1" ht="15" customHeight="1" hidden="1">
      <c r="A61" s="74"/>
      <c r="B61" s="142"/>
      <c r="C61" s="6"/>
      <c r="D61" s="6"/>
      <c r="E61" s="6"/>
      <c r="F61" s="182"/>
      <c r="G61" s="75"/>
      <c r="H61" s="75"/>
      <c r="I61" s="75"/>
      <c r="J61" s="75"/>
      <c r="K61" s="75"/>
      <c r="L61" s="75"/>
      <c r="M61" s="75"/>
      <c r="N61" s="76"/>
      <c r="O61" s="76"/>
      <c r="P61" s="76"/>
      <c r="R61" s="78"/>
    </row>
    <row r="62" spans="1:18" s="14" customFormat="1" ht="9" customHeight="1">
      <c r="A62" s="74"/>
      <c r="B62" s="142"/>
      <c r="C62" s="40"/>
      <c r="D62" s="6"/>
      <c r="E62" s="6"/>
      <c r="F62" s="182"/>
      <c r="G62" s="75"/>
      <c r="H62" s="75"/>
      <c r="I62" s="75"/>
      <c r="J62" s="75"/>
      <c r="K62" s="75"/>
      <c r="L62" s="75"/>
      <c r="M62" s="75"/>
      <c r="N62" s="75"/>
      <c r="O62" s="75"/>
      <c r="P62" s="75"/>
      <c r="R62" s="79"/>
    </row>
    <row r="63" spans="1:18" s="14" customFormat="1" ht="15" customHeight="1" hidden="1">
      <c r="A63" s="74"/>
      <c r="B63" s="142"/>
      <c r="E63" s="6"/>
      <c r="F63" s="181"/>
      <c r="G63" s="75"/>
      <c r="H63" s="76"/>
      <c r="I63" s="76"/>
      <c r="J63" s="76"/>
      <c r="K63" s="76"/>
      <c r="L63" s="76"/>
      <c r="M63" s="76"/>
      <c r="N63" s="75"/>
      <c r="O63" s="75"/>
      <c r="P63" s="75"/>
      <c r="R63" s="79"/>
    </row>
    <row r="64" spans="1:18" s="14" customFormat="1" ht="15" customHeight="1" hidden="1">
      <c r="A64" s="74"/>
      <c r="B64" s="142"/>
      <c r="E64" s="6"/>
      <c r="F64" s="176"/>
      <c r="G64" s="6"/>
      <c r="N64" s="75"/>
      <c r="R64" s="79"/>
    </row>
    <row r="65" spans="1:18" s="14" customFormat="1" ht="42.75" customHeight="1">
      <c r="A65" s="74"/>
      <c r="B65" s="81"/>
      <c r="C65" s="40" t="s">
        <v>468</v>
      </c>
      <c r="D65" s="6">
        <v>4</v>
      </c>
      <c r="E65" s="6">
        <v>1348.64</v>
      </c>
      <c r="F65" s="164">
        <v>0</v>
      </c>
      <c r="G65" s="6"/>
      <c r="H65" s="6"/>
      <c r="I65" s="6"/>
      <c r="J65" s="6"/>
      <c r="K65" s="6"/>
      <c r="L65" s="6"/>
      <c r="M65" s="6"/>
      <c r="N65" s="6"/>
      <c r="O65" s="6"/>
      <c r="P65" s="6">
        <v>1348.64</v>
      </c>
      <c r="R65" s="80"/>
    </row>
    <row r="66" spans="2:18" s="14" customFormat="1" ht="9" customHeight="1">
      <c r="B66" s="81"/>
      <c r="F66" s="176"/>
      <c r="G66" s="6"/>
      <c r="R66" s="80"/>
    </row>
    <row r="67" spans="2:18" s="14" customFormat="1" ht="26.25" customHeight="1">
      <c r="B67" s="81"/>
      <c r="C67" s="14" t="s">
        <v>469</v>
      </c>
      <c r="D67" s="6">
        <v>4</v>
      </c>
      <c r="E67" s="6">
        <v>1664.1</v>
      </c>
      <c r="F67" s="164">
        <v>0</v>
      </c>
      <c r="G67" s="6"/>
      <c r="H67" s="6"/>
      <c r="I67" s="6"/>
      <c r="J67" s="6"/>
      <c r="K67" s="6"/>
      <c r="L67" s="6"/>
      <c r="M67" s="6"/>
      <c r="N67" s="6"/>
      <c r="O67" s="6"/>
      <c r="P67" s="6">
        <v>1664.1</v>
      </c>
      <c r="R67" s="80"/>
    </row>
    <row r="68" spans="2:18" s="14" customFormat="1" ht="9.75" customHeight="1">
      <c r="B68" s="81"/>
      <c r="F68" s="176"/>
      <c r="G68" s="6"/>
      <c r="R68" s="80"/>
    </row>
    <row r="69" spans="2:18" s="14" customFormat="1" ht="15" customHeight="1" hidden="1">
      <c r="B69" s="81"/>
      <c r="D69" s="6"/>
      <c r="E69" s="6"/>
      <c r="F69" s="164"/>
      <c r="G69" s="6"/>
      <c r="H69" s="6"/>
      <c r="I69" s="6"/>
      <c r="J69" s="6"/>
      <c r="K69" s="6"/>
      <c r="L69" s="6"/>
      <c r="M69" s="6"/>
      <c r="N69" s="6"/>
      <c r="O69" s="6"/>
      <c r="P69" s="6"/>
      <c r="R69" s="80"/>
    </row>
    <row r="70" spans="2:18" s="14" customFormat="1" ht="15" customHeight="1" hidden="1">
      <c r="B70" s="81"/>
      <c r="D70" s="6"/>
      <c r="E70" s="6"/>
      <c r="F70" s="164"/>
      <c r="G70" s="6"/>
      <c r="H70" s="6"/>
      <c r="I70" s="6"/>
      <c r="J70" s="6"/>
      <c r="K70" s="6"/>
      <c r="L70" s="6"/>
      <c r="M70" s="6"/>
      <c r="N70" s="6"/>
      <c r="O70" s="6"/>
      <c r="P70" s="6"/>
      <c r="R70" s="80"/>
    </row>
    <row r="71" spans="2:18" s="14" customFormat="1" ht="15" customHeight="1" hidden="1">
      <c r="B71" s="81"/>
      <c r="D71" s="6"/>
      <c r="E71" s="6"/>
      <c r="F71" s="164"/>
      <c r="G71" s="6"/>
      <c r="H71" s="6"/>
      <c r="I71" s="6"/>
      <c r="J71" s="6"/>
      <c r="K71" s="6"/>
      <c r="L71" s="6"/>
      <c r="M71" s="6"/>
      <c r="N71" s="6"/>
      <c r="O71" s="6"/>
      <c r="P71" s="6"/>
      <c r="R71" s="80"/>
    </row>
    <row r="72" spans="2:18" s="14" customFormat="1" ht="26.25" customHeight="1">
      <c r="B72" s="81"/>
      <c r="C72" s="14" t="s">
        <v>470</v>
      </c>
      <c r="D72" s="6">
        <v>2.8</v>
      </c>
      <c r="E72" s="6">
        <v>1262</v>
      </c>
      <c r="F72" s="164">
        <v>0</v>
      </c>
      <c r="G72" s="6"/>
      <c r="H72" s="6"/>
      <c r="I72" s="6"/>
      <c r="J72" s="6"/>
      <c r="K72" s="6"/>
      <c r="L72" s="6"/>
      <c r="M72" s="6"/>
      <c r="N72" s="6"/>
      <c r="O72" s="6"/>
      <c r="P72" s="6">
        <v>1262</v>
      </c>
      <c r="R72" s="80"/>
    </row>
    <row r="73" spans="2:18" s="14" customFormat="1" ht="9.75" customHeight="1">
      <c r="B73" s="81"/>
      <c r="F73" s="176"/>
      <c r="G73" s="6"/>
      <c r="R73" s="80"/>
    </row>
    <row r="74" spans="2:18" s="14" customFormat="1" ht="27" customHeight="1">
      <c r="B74" s="81"/>
      <c r="C74" s="14" t="s">
        <v>471</v>
      </c>
      <c r="D74" s="6">
        <v>3.2</v>
      </c>
      <c r="E74" s="6">
        <v>1397</v>
      </c>
      <c r="F74" s="164">
        <v>0</v>
      </c>
      <c r="G74" s="6"/>
      <c r="H74" s="6"/>
      <c r="I74" s="6"/>
      <c r="J74" s="6"/>
      <c r="K74" s="6"/>
      <c r="L74" s="6"/>
      <c r="M74" s="6"/>
      <c r="N74" s="6"/>
      <c r="O74" s="6"/>
      <c r="P74" s="6">
        <v>1397</v>
      </c>
      <c r="R74" s="80"/>
    </row>
    <row r="75" spans="2:18" s="14" customFormat="1" ht="9.75" customHeight="1">
      <c r="B75" s="81"/>
      <c r="F75" s="176"/>
      <c r="G75" s="6"/>
      <c r="R75" s="80"/>
    </row>
    <row r="76" spans="2:18" s="14" customFormat="1" ht="25.5" customHeight="1">
      <c r="B76" s="81"/>
      <c r="C76" s="14" t="s">
        <v>472</v>
      </c>
      <c r="D76" s="6">
        <v>5</v>
      </c>
      <c r="E76" s="6">
        <v>2004</v>
      </c>
      <c r="F76" s="164">
        <v>0</v>
      </c>
      <c r="G76" s="6"/>
      <c r="H76" s="6"/>
      <c r="I76" s="6"/>
      <c r="J76" s="6"/>
      <c r="K76" s="6"/>
      <c r="L76" s="6"/>
      <c r="M76" s="6"/>
      <c r="N76" s="6"/>
      <c r="O76" s="6"/>
      <c r="P76" s="6">
        <v>2004</v>
      </c>
      <c r="R76" s="80"/>
    </row>
    <row r="77" spans="2:18" s="14" customFormat="1" ht="9.75" customHeight="1">
      <c r="B77" s="81"/>
      <c r="F77" s="176"/>
      <c r="G77" s="6"/>
      <c r="R77" s="80"/>
    </row>
    <row r="78" spans="2:18" s="14" customFormat="1" ht="28.5" customHeight="1">
      <c r="B78" s="81"/>
      <c r="C78" s="14" t="s">
        <v>473</v>
      </c>
      <c r="D78" s="6">
        <v>2</v>
      </c>
      <c r="E78" s="6">
        <v>603.5</v>
      </c>
      <c r="F78" s="164">
        <v>0</v>
      </c>
      <c r="G78" s="6"/>
      <c r="H78" s="6"/>
      <c r="I78" s="6"/>
      <c r="J78" s="6"/>
      <c r="K78" s="6"/>
      <c r="L78" s="6"/>
      <c r="M78" s="6"/>
      <c r="N78" s="6"/>
      <c r="O78" s="6"/>
      <c r="P78" s="6">
        <v>603.5</v>
      </c>
      <c r="R78" s="80"/>
    </row>
    <row r="79" spans="2:18" s="14" customFormat="1" ht="8.25" customHeight="1">
      <c r="B79" s="81"/>
      <c r="F79" s="176"/>
      <c r="G79" s="6"/>
      <c r="R79" s="80"/>
    </row>
    <row r="80" spans="2:18" s="14" customFormat="1" ht="27" customHeight="1">
      <c r="B80" s="81"/>
      <c r="C80" s="14" t="s">
        <v>474</v>
      </c>
      <c r="D80" s="6">
        <v>6</v>
      </c>
      <c r="E80" s="6">
        <v>2224</v>
      </c>
      <c r="F80" s="164">
        <v>0</v>
      </c>
      <c r="G80" s="6"/>
      <c r="H80" s="6"/>
      <c r="I80" s="6"/>
      <c r="J80" s="6"/>
      <c r="K80" s="6"/>
      <c r="L80" s="6"/>
      <c r="M80" s="6"/>
      <c r="N80" s="6"/>
      <c r="O80" s="6"/>
      <c r="P80" s="6">
        <v>2224</v>
      </c>
      <c r="R80" s="80"/>
    </row>
    <row r="81" spans="2:18" s="14" customFormat="1" ht="8.25" customHeight="1">
      <c r="B81" s="81"/>
      <c r="F81" s="176"/>
      <c r="G81" s="6"/>
      <c r="R81" s="80"/>
    </row>
    <row r="82" spans="2:18" s="14" customFormat="1" ht="33" customHeight="1">
      <c r="B82" s="81"/>
      <c r="C82" s="14" t="s">
        <v>475</v>
      </c>
      <c r="D82" s="6">
        <v>1.5</v>
      </c>
      <c r="E82" s="6">
        <v>495.4</v>
      </c>
      <c r="F82" s="164">
        <v>0</v>
      </c>
      <c r="G82" s="6"/>
      <c r="H82" s="6"/>
      <c r="I82" s="6"/>
      <c r="J82" s="6"/>
      <c r="K82" s="6"/>
      <c r="L82" s="6"/>
      <c r="M82" s="6"/>
      <c r="N82" s="6"/>
      <c r="O82" s="6"/>
      <c r="P82" s="6">
        <v>495.4</v>
      </c>
      <c r="R82" s="80"/>
    </row>
    <row r="83" spans="2:18" s="14" customFormat="1" ht="10.5" customHeight="1">
      <c r="B83" s="81"/>
      <c r="F83" s="176"/>
      <c r="G83" s="6"/>
      <c r="R83" s="80"/>
    </row>
    <row r="84" spans="2:18" s="14" customFormat="1" ht="32.25" customHeight="1">
      <c r="B84" s="81"/>
      <c r="C84" s="14" t="s">
        <v>476</v>
      </c>
      <c r="D84" s="6">
        <v>6.4</v>
      </c>
      <c r="E84" s="6">
        <v>1702</v>
      </c>
      <c r="F84" s="164">
        <v>0</v>
      </c>
      <c r="G84" s="6"/>
      <c r="H84" s="6"/>
      <c r="I84" s="6"/>
      <c r="J84" s="6"/>
      <c r="K84" s="6"/>
      <c r="L84" s="6"/>
      <c r="M84" s="6"/>
      <c r="N84" s="6"/>
      <c r="O84" s="6"/>
      <c r="P84" s="6">
        <v>1702</v>
      </c>
      <c r="R84" s="80"/>
    </row>
    <row r="85" spans="2:18" s="14" customFormat="1" ht="8.25" customHeight="1">
      <c r="B85" s="81"/>
      <c r="F85" s="176"/>
      <c r="G85" s="6"/>
      <c r="R85" s="80"/>
    </row>
    <row r="86" spans="2:18" s="14" customFormat="1" ht="34.5" customHeight="1">
      <c r="B86" s="81"/>
      <c r="C86" s="14" t="s">
        <v>477</v>
      </c>
      <c r="D86" s="6">
        <v>10.5</v>
      </c>
      <c r="E86" s="6">
        <v>2792</v>
      </c>
      <c r="F86" s="164">
        <v>0</v>
      </c>
      <c r="G86" s="6"/>
      <c r="H86" s="6"/>
      <c r="I86" s="6"/>
      <c r="J86" s="6"/>
      <c r="K86" s="6"/>
      <c r="L86" s="6"/>
      <c r="M86" s="6"/>
      <c r="N86" s="6"/>
      <c r="O86" s="6"/>
      <c r="P86" s="6">
        <v>2792</v>
      </c>
      <c r="R86" s="80"/>
    </row>
    <row r="87" spans="2:18" s="14" customFormat="1" ht="9" customHeight="1">
      <c r="B87" s="81"/>
      <c r="F87" s="176"/>
      <c r="G87" s="6"/>
      <c r="R87" s="80"/>
    </row>
    <row r="88" spans="2:16" s="14" customFormat="1" ht="28.5" customHeight="1">
      <c r="B88" s="81"/>
      <c r="C88" s="14" t="s">
        <v>479</v>
      </c>
      <c r="D88" s="6">
        <v>5.6</v>
      </c>
      <c r="E88" s="6">
        <v>1836.6</v>
      </c>
      <c r="F88" s="164">
        <v>0</v>
      </c>
      <c r="G88" s="6"/>
      <c r="L88" s="6"/>
      <c r="M88" s="6"/>
      <c r="P88" s="6">
        <v>1836.6</v>
      </c>
    </row>
    <row r="89" spans="2:7" s="14" customFormat="1" ht="8.25" customHeight="1">
      <c r="B89" s="81"/>
      <c r="F89" s="164"/>
      <c r="G89" s="6"/>
    </row>
    <row r="90" spans="2:16" s="14" customFormat="1" ht="24.75" customHeight="1">
      <c r="B90" s="81"/>
      <c r="C90" s="14" t="s">
        <v>480</v>
      </c>
      <c r="D90" s="6">
        <v>6</v>
      </c>
      <c r="E90" s="6">
        <v>1648</v>
      </c>
      <c r="F90" s="164">
        <v>0</v>
      </c>
      <c r="G90" s="6"/>
      <c r="L90" s="6"/>
      <c r="M90" s="6"/>
      <c r="N90" s="6"/>
      <c r="P90" s="6">
        <v>1648</v>
      </c>
    </row>
    <row r="91" spans="2:7" s="14" customFormat="1" ht="6.75" customHeight="1">
      <c r="B91" s="81"/>
      <c r="F91" s="164"/>
      <c r="G91" s="6"/>
    </row>
    <row r="92" spans="2:16" s="14" customFormat="1" ht="27.75" customHeight="1">
      <c r="B92" s="81"/>
      <c r="C92" s="14" t="s">
        <v>481</v>
      </c>
      <c r="D92" s="6">
        <v>6.7</v>
      </c>
      <c r="E92" s="6">
        <v>2235</v>
      </c>
      <c r="F92" s="164">
        <v>0</v>
      </c>
      <c r="G92" s="6"/>
      <c r="L92" s="6"/>
      <c r="M92" s="6"/>
      <c r="P92" s="6">
        <v>2235</v>
      </c>
    </row>
    <row r="93" spans="2:7" s="14" customFormat="1" ht="7.5" customHeight="1">
      <c r="B93" s="81"/>
      <c r="F93" s="164"/>
      <c r="G93" s="6"/>
    </row>
    <row r="94" spans="2:16" s="14" customFormat="1" ht="25.5" customHeight="1">
      <c r="B94" s="81"/>
      <c r="C94" s="14" t="s">
        <v>482</v>
      </c>
      <c r="D94" s="6">
        <v>9</v>
      </c>
      <c r="E94" s="6">
        <v>2459</v>
      </c>
      <c r="F94" s="164">
        <v>0</v>
      </c>
      <c r="G94" s="6"/>
      <c r="L94" s="6"/>
      <c r="M94" s="6"/>
      <c r="P94" s="6">
        <v>2459</v>
      </c>
    </row>
    <row r="95" spans="2:7" s="14" customFormat="1" ht="7.5" customHeight="1">
      <c r="B95" s="81"/>
      <c r="F95" s="176"/>
      <c r="G95" s="6"/>
    </row>
    <row r="96" spans="2:16" s="14" customFormat="1" ht="24.75" customHeight="1">
      <c r="B96" s="81"/>
      <c r="C96" s="14" t="s">
        <v>483</v>
      </c>
      <c r="D96" s="6">
        <v>2.2</v>
      </c>
      <c r="E96" s="6">
        <v>656.1</v>
      </c>
      <c r="F96" s="164">
        <v>0</v>
      </c>
      <c r="G96" s="6"/>
      <c r="K96" s="73"/>
      <c r="L96" s="73"/>
      <c r="N96" s="6"/>
      <c r="P96" s="6">
        <v>656.1</v>
      </c>
    </row>
    <row r="97" spans="2:7" s="14" customFormat="1" ht="12.75" customHeight="1">
      <c r="B97" s="81"/>
      <c r="F97" s="164"/>
      <c r="G97" s="6"/>
    </row>
    <row r="98" spans="2:16" s="14" customFormat="1" ht="33.75" customHeight="1">
      <c r="B98" s="81"/>
      <c r="C98" s="14" t="s">
        <v>484</v>
      </c>
      <c r="D98" s="6">
        <v>6</v>
      </c>
      <c r="E98" s="6">
        <v>1441.47</v>
      </c>
      <c r="F98" s="164">
        <v>0</v>
      </c>
      <c r="G98" s="6"/>
      <c r="K98" s="73"/>
      <c r="L98" s="73"/>
      <c r="M98" s="6"/>
      <c r="N98" s="6"/>
      <c r="O98" s="6"/>
      <c r="P98" s="6">
        <v>1441.47</v>
      </c>
    </row>
    <row r="99" spans="2:7" s="14" customFormat="1" ht="12.75" customHeight="1">
      <c r="B99" s="81"/>
      <c r="F99" s="164"/>
      <c r="G99" s="6"/>
    </row>
    <row r="100" spans="2:16" s="14" customFormat="1" ht="26.25" customHeight="1">
      <c r="B100" s="81"/>
      <c r="C100" s="14" t="s">
        <v>485</v>
      </c>
      <c r="D100" s="6">
        <v>1.5</v>
      </c>
      <c r="E100" s="6">
        <v>495.2</v>
      </c>
      <c r="F100" s="164">
        <v>0</v>
      </c>
      <c r="G100" s="6"/>
      <c r="K100" s="73"/>
      <c r="L100" s="73"/>
      <c r="N100" s="6"/>
      <c r="O100" s="6"/>
      <c r="P100" s="6">
        <v>495.2</v>
      </c>
    </row>
    <row r="101" spans="2:7" s="14" customFormat="1" ht="8.25" customHeight="1">
      <c r="B101" s="81"/>
      <c r="F101" s="164"/>
      <c r="G101" s="6"/>
    </row>
    <row r="102" spans="2:16" s="14" customFormat="1" ht="24.75" customHeight="1">
      <c r="B102" s="81"/>
      <c r="C102" s="14" t="s">
        <v>486</v>
      </c>
      <c r="D102" s="6">
        <v>4.7</v>
      </c>
      <c r="E102" s="6">
        <v>1334.35</v>
      </c>
      <c r="F102" s="164">
        <v>0</v>
      </c>
      <c r="G102" s="6"/>
      <c r="K102" s="73"/>
      <c r="L102" s="73"/>
      <c r="M102" s="6"/>
      <c r="N102" s="6"/>
      <c r="O102" s="6"/>
      <c r="P102" s="6">
        <v>1334.35</v>
      </c>
    </row>
    <row r="103" spans="2:7" s="14" customFormat="1" ht="12.75" customHeight="1">
      <c r="B103" s="81"/>
      <c r="F103" s="164"/>
      <c r="G103" s="6"/>
    </row>
    <row r="104" spans="2:16" s="14" customFormat="1" ht="23.25" customHeight="1">
      <c r="B104" s="81"/>
      <c r="C104" s="81" t="s">
        <v>255</v>
      </c>
      <c r="D104" s="6">
        <v>2.3</v>
      </c>
      <c r="E104" s="6">
        <v>812.36</v>
      </c>
      <c r="F104" s="164">
        <v>0</v>
      </c>
      <c r="G104" s="6"/>
      <c r="K104" s="73"/>
      <c r="L104" s="73"/>
      <c r="M104" s="6"/>
      <c r="N104" s="6"/>
      <c r="O104" s="6"/>
      <c r="P104" s="6">
        <v>812.36</v>
      </c>
    </row>
    <row r="105" spans="2:7" s="14" customFormat="1" ht="12.75" customHeight="1">
      <c r="B105" s="81"/>
      <c r="F105" s="164"/>
      <c r="G105" s="6"/>
    </row>
    <row r="106" spans="2:16" s="14" customFormat="1" ht="24.75" customHeight="1">
      <c r="B106" s="81"/>
      <c r="C106" s="14" t="s">
        <v>254</v>
      </c>
      <c r="D106" s="6">
        <v>2.5</v>
      </c>
      <c r="E106" s="6">
        <v>711.61</v>
      </c>
      <c r="F106" s="164">
        <v>0</v>
      </c>
      <c r="G106" s="6"/>
      <c r="K106" s="73"/>
      <c r="L106" s="73"/>
      <c r="M106" s="6"/>
      <c r="N106" s="73"/>
      <c r="O106" s="73"/>
      <c r="P106" s="6">
        <v>711.61</v>
      </c>
    </row>
    <row r="107" spans="2:7" s="14" customFormat="1" ht="12.75" customHeight="1">
      <c r="B107" s="81"/>
      <c r="F107" s="164"/>
      <c r="G107" s="6"/>
    </row>
    <row r="108" spans="2:16" s="14" customFormat="1" ht="27" customHeight="1">
      <c r="B108" s="81"/>
      <c r="C108" s="14" t="s">
        <v>487</v>
      </c>
      <c r="D108" s="6">
        <v>6.4</v>
      </c>
      <c r="E108" s="6">
        <v>2475.82</v>
      </c>
      <c r="F108" s="164">
        <v>0</v>
      </c>
      <c r="G108" s="6"/>
      <c r="K108" s="6"/>
      <c r="L108" s="6"/>
      <c r="M108" s="6"/>
      <c r="N108" s="6"/>
      <c r="O108" s="73"/>
      <c r="P108" s="6">
        <v>2475.82</v>
      </c>
    </row>
    <row r="109" spans="2:7" s="14" customFormat="1" ht="12.75" customHeight="1">
      <c r="B109" s="81"/>
      <c r="F109" s="164"/>
      <c r="G109" s="6"/>
    </row>
    <row r="110" spans="2:16" s="14" customFormat="1" ht="31.5" customHeight="1">
      <c r="B110" s="81"/>
      <c r="C110" s="14" t="s">
        <v>256</v>
      </c>
      <c r="D110" s="6">
        <v>3.9</v>
      </c>
      <c r="E110" s="6">
        <v>1619.38</v>
      </c>
      <c r="F110" s="164">
        <v>0</v>
      </c>
      <c r="G110" s="6"/>
      <c r="K110" s="6"/>
      <c r="L110" s="6"/>
      <c r="M110" s="6"/>
      <c r="N110" s="6"/>
      <c r="O110" s="6"/>
      <c r="P110" s="6">
        <v>1619.38</v>
      </c>
    </row>
    <row r="111" spans="2:7" s="14" customFormat="1" ht="12.75" customHeight="1">
      <c r="B111" s="81"/>
      <c r="F111" s="164"/>
      <c r="G111" s="6"/>
    </row>
    <row r="112" spans="2:16" s="14" customFormat="1" ht="27.75" customHeight="1">
      <c r="B112" s="81"/>
      <c r="C112" s="14" t="s">
        <v>488</v>
      </c>
      <c r="D112" s="6">
        <v>1.5</v>
      </c>
      <c r="E112" s="6">
        <v>504.26</v>
      </c>
      <c r="F112" s="164">
        <v>0</v>
      </c>
      <c r="G112" s="6"/>
      <c r="L112" s="6"/>
      <c r="M112" s="82"/>
      <c r="N112" s="73"/>
      <c r="O112" s="73"/>
      <c r="P112" s="6">
        <v>504.26</v>
      </c>
    </row>
    <row r="113" spans="2:7" s="14" customFormat="1" ht="12.75" customHeight="1">
      <c r="B113" s="81"/>
      <c r="F113" s="164"/>
      <c r="G113" s="6"/>
    </row>
    <row r="114" spans="2:16" s="14" customFormat="1" ht="22.5" customHeight="1">
      <c r="B114" s="81"/>
      <c r="C114" s="14" t="s">
        <v>489</v>
      </c>
      <c r="D114" s="6">
        <v>7</v>
      </c>
      <c r="E114" s="6">
        <v>2508.83</v>
      </c>
      <c r="F114" s="164">
        <v>0</v>
      </c>
      <c r="G114" s="6"/>
      <c r="K114" s="6"/>
      <c r="L114" s="82"/>
      <c r="M114" s="82"/>
      <c r="N114" s="82"/>
      <c r="O114" s="73"/>
      <c r="P114" s="6">
        <v>2508.83</v>
      </c>
    </row>
    <row r="115" spans="2:7" s="14" customFormat="1" ht="9" customHeight="1">
      <c r="B115" s="81"/>
      <c r="F115" s="164"/>
      <c r="G115" s="6"/>
    </row>
    <row r="116" spans="2:16" s="14" customFormat="1" ht="26.25" customHeight="1">
      <c r="B116" s="81"/>
      <c r="C116" s="14" t="s">
        <v>257</v>
      </c>
      <c r="D116" s="6">
        <v>4.5</v>
      </c>
      <c r="E116" s="6">
        <v>1723.95</v>
      </c>
      <c r="F116" s="164">
        <v>0</v>
      </c>
      <c r="G116" s="6"/>
      <c r="K116" s="6"/>
      <c r="L116" s="6"/>
      <c r="M116" s="6"/>
      <c r="N116" s="6"/>
      <c r="O116" s="73"/>
      <c r="P116" s="6">
        <v>1723.95</v>
      </c>
    </row>
    <row r="117" spans="2:7" s="14" customFormat="1" ht="12.75" customHeight="1">
      <c r="B117" s="81"/>
      <c r="F117" s="164"/>
      <c r="G117" s="6"/>
    </row>
    <row r="118" spans="2:16" s="14" customFormat="1" ht="22.5" customHeight="1">
      <c r="B118" s="81"/>
      <c r="C118" s="14" t="s">
        <v>490</v>
      </c>
      <c r="D118" s="6">
        <v>2.5</v>
      </c>
      <c r="E118" s="6">
        <v>997.28</v>
      </c>
      <c r="F118" s="164">
        <v>0</v>
      </c>
      <c r="G118" s="6"/>
      <c r="K118" s="6"/>
      <c r="L118" s="6"/>
      <c r="M118" s="6"/>
      <c r="N118" s="73"/>
      <c r="O118" s="73"/>
      <c r="P118" s="6">
        <v>997.28</v>
      </c>
    </row>
    <row r="119" spans="2:16" s="14" customFormat="1" ht="22.5" customHeight="1">
      <c r="B119" s="81"/>
      <c r="D119" s="6"/>
      <c r="E119" s="6"/>
      <c r="F119" s="176"/>
      <c r="G119" s="6"/>
      <c r="K119" s="6"/>
      <c r="L119" s="6"/>
      <c r="M119" s="6"/>
      <c r="N119" s="73"/>
      <c r="O119" s="73"/>
      <c r="P119" s="6"/>
    </row>
    <row r="120" spans="2:16" s="14" customFormat="1" ht="22.5" customHeight="1">
      <c r="B120" s="81"/>
      <c r="D120" s="6"/>
      <c r="E120" s="6"/>
      <c r="F120" s="176"/>
      <c r="G120" s="6"/>
      <c r="K120" s="6"/>
      <c r="L120" s="6"/>
      <c r="M120" s="6"/>
      <c r="N120" s="73"/>
      <c r="O120" s="73"/>
      <c r="P120" s="6"/>
    </row>
    <row r="121" spans="2:16" s="14" customFormat="1" ht="28.5" customHeight="1">
      <c r="B121" s="124" t="s">
        <v>342</v>
      </c>
      <c r="D121" s="71">
        <f aca="true" t="shared" si="4" ref="D121:P121">D122+D124+D126+D128+D129+D130+D131+D132+D133+D134+D135+D136+D137+D138+D140+D141</f>
        <v>98.89999999999999</v>
      </c>
      <c r="E121" s="71">
        <f>E122+E124+E126+E128+E129+E130+E131+E132+E133+E134+E135+E136+E137+E138+E140+E141</f>
        <v>71603</v>
      </c>
      <c r="F121" s="183">
        <f>F122+F124+F126+F128+F129+F130+F131+F132+F133+F134+F135+F136+F137+F138+F140+F141</f>
        <v>11082</v>
      </c>
      <c r="G121" s="71">
        <f t="shared" si="4"/>
        <v>4000</v>
      </c>
      <c r="H121" s="71">
        <f t="shared" si="4"/>
        <v>7082</v>
      </c>
      <c r="I121" s="71">
        <f t="shared" si="4"/>
        <v>0</v>
      </c>
      <c r="J121" s="71">
        <f t="shared" si="4"/>
        <v>0</v>
      </c>
      <c r="K121" s="71">
        <f t="shared" si="4"/>
        <v>2442</v>
      </c>
      <c r="L121" s="71">
        <f t="shared" si="4"/>
        <v>2040</v>
      </c>
      <c r="M121" s="71">
        <f t="shared" si="4"/>
        <v>2025</v>
      </c>
      <c r="N121" s="71">
        <f t="shared" si="4"/>
        <v>2275</v>
      </c>
      <c r="O121" s="71">
        <f t="shared" si="4"/>
        <v>2300</v>
      </c>
      <c r="P121" s="71">
        <f t="shared" si="4"/>
        <v>60521</v>
      </c>
    </row>
    <row r="122" spans="1:19" s="15" customFormat="1" ht="25.5">
      <c r="A122" s="6"/>
      <c r="B122" s="102"/>
      <c r="C122" s="40" t="s">
        <v>491</v>
      </c>
      <c r="D122" s="6">
        <v>7.7</v>
      </c>
      <c r="E122" s="6">
        <v>1320</v>
      </c>
      <c r="F122" s="164">
        <v>0</v>
      </c>
      <c r="G122" s="6"/>
      <c r="H122" s="6"/>
      <c r="I122" s="6"/>
      <c r="J122" s="6"/>
      <c r="K122" s="6"/>
      <c r="L122" s="6"/>
      <c r="M122" s="6"/>
      <c r="N122" s="6"/>
      <c r="O122" s="6"/>
      <c r="P122" s="6">
        <v>1320</v>
      </c>
      <c r="Q122" s="14"/>
      <c r="R122" s="14"/>
      <c r="S122" s="14"/>
    </row>
    <row r="123" spans="1:19" s="15" customFormat="1" ht="14.25">
      <c r="A123" s="6"/>
      <c r="B123" s="124"/>
      <c r="C123" s="40"/>
      <c r="D123" s="6"/>
      <c r="E123" s="6"/>
      <c r="F123" s="164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14"/>
      <c r="R123" s="14"/>
      <c r="S123" s="14"/>
    </row>
    <row r="124" spans="1:19" s="15" customFormat="1" ht="12.75">
      <c r="A124" s="6"/>
      <c r="B124" s="83"/>
      <c r="C124" s="128" t="s">
        <v>492</v>
      </c>
      <c r="D124" s="6">
        <v>5.5</v>
      </c>
      <c r="E124" s="6">
        <v>603</v>
      </c>
      <c r="F124" s="164">
        <v>282</v>
      </c>
      <c r="G124" s="6">
        <v>282</v>
      </c>
      <c r="H124" s="6"/>
      <c r="I124" s="6"/>
      <c r="J124" s="6"/>
      <c r="K124" s="6">
        <v>282</v>
      </c>
      <c r="L124" s="6"/>
      <c r="M124" s="6"/>
      <c r="N124" s="6"/>
      <c r="O124" s="6"/>
      <c r="P124" s="6">
        <v>321</v>
      </c>
      <c r="Q124" s="14"/>
      <c r="R124" s="14"/>
      <c r="S124" s="14"/>
    </row>
    <row r="125" spans="1:19" s="15" customFormat="1" ht="12.75">
      <c r="A125" s="6"/>
      <c r="B125" s="83"/>
      <c r="C125" s="40"/>
      <c r="D125" s="6"/>
      <c r="E125" s="6"/>
      <c r="F125" s="164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14"/>
      <c r="R125" s="14"/>
      <c r="S125" s="14"/>
    </row>
    <row r="126" spans="1:19" s="15" customFormat="1" ht="12.75">
      <c r="A126" s="6"/>
      <c r="B126" s="83"/>
      <c r="C126" s="40" t="s">
        <v>493</v>
      </c>
      <c r="D126" s="6">
        <v>2.2</v>
      </c>
      <c r="E126" s="6">
        <v>1200</v>
      </c>
      <c r="F126" s="164">
        <v>1200</v>
      </c>
      <c r="G126" s="6">
        <v>850</v>
      </c>
      <c r="H126" s="6">
        <v>350</v>
      </c>
      <c r="I126" s="6"/>
      <c r="J126" s="6"/>
      <c r="K126" s="6">
        <v>660</v>
      </c>
      <c r="L126" s="6">
        <v>540</v>
      </c>
      <c r="M126" s="6"/>
      <c r="N126" s="6"/>
      <c r="O126" s="6"/>
      <c r="P126" s="6"/>
      <c r="Q126" s="14"/>
      <c r="R126" s="14"/>
      <c r="S126" s="14"/>
    </row>
    <row r="127" spans="1:19" s="15" customFormat="1" ht="12.75">
      <c r="A127" s="6"/>
      <c r="B127" s="83"/>
      <c r="C127" s="40"/>
      <c r="D127" s="6"/>
      <c r="E127" s="6"/>
      <c r="F127" s="164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14"/>
      <c r="R127" s="14"/>
      <c r="S127" s="14"/>
    </row>
    <row r="128" spans="1:19" s="15" customFormat="1" ht="12.75">
      <c r="A128" s="6"/>
      <c r="B128" s="83"/>
      <c r="C128" s="40" t="s">
        <v>494</v>
      </c>
      <c r="D128" s="6">
        <v>1</v>
      </c>
      <c r="E128" s="6">
        <v>600</v>
      </c>
      <c r="F128" s="164">
        <v>600</v>
      </c>
      <c r="G128" s="6">
        <v>500</v>
      </c>
      <c r="H128" s="6">
        <v>100</v>
      </c>
      <c r="I128" s="6"/>
      <c r="J128" s="6"/>
      <c r="K128" s="6"/>
      <c r="L128" s="6"/>
      <c r="M128" s="6">
        <v>425</v>
      </c>
      <c r="N128" s="6">
        <v>175</v>
      </c>
      <c r="O128" s="6"/>
      <c r="P128" s="6"/>
      <c r="Q128" s="14"/>
      <c r="R128" s="14"/>
      <c r="S128" s="14"/>
    </row>
    <row r="129" spans="1:19" s="15" customFormat="1" ht="12.75">
      <c r="A129" s="6"/>
      <c r="B129" s="83"/>
      <c r="C129" s="40" t="s">
        <v>495</v>
      </c>
      <c r="D129" s="6">
        <v>1.2</v>
      </c>
      <c r="E129" s="6">
        <v>700</v>
      </c>
      <c r="F129" s="164"/>
      <c r="G129" s="6"/>
      <c r="H129" s="6"/>
      <c r="I129" s="6"/>
      <c r="J129" s="6"/>
      <c r="K129" s="6"/>
      <c r="L129" s="6"/>
      <c r="M129" s="6"/>
      <c r="N129" s="6"/>
      <c r="O129" s="6"/>
      <c r="P129" s="6">
        <v>700</v>
      </c>
      <c r="Q129" s="14"/>
      <c r="R129" s="14"/>
      <c r="S129" s="14"/>
    </row>
    <row r="130" spans="1:19" s="15" customFormat="1" ht="12.75">
      <c r="A130" s="6"/>
      <c r="B130" s="83"/>
      <c r="C130" s="40" t="s">
        <v>496</v>
      </c>
      <c r="D130" s="6">
        <v>5.5</v>
      </c>
      <c r="E130" s="6">
        <v>5000</v>
      </c>
      <c r="F130" s="164"/>
      <c r="G130" s="6"/>
      <c r="H130" s="6"/>
      <c r="I130" s="6"/>
      <c r="J130" s="6"/>
      <c r="K130" s="6"/>
      <c r="L130" s="6"/>
      <c r="M130" s="6"/>
      <c r="N130" s="6"/>
      <c r="O130" s="6"/>
      <c r="P130" s="6">
        <v>5000</v>
      </c>
      <c r="Q130" s="14"/>
      <c r="R130" s="14"/>
      <c r="S130" s="14"/>
    </row>
    <row r="131" spans="1:19" s="15" customFormat="1" ht="25.5">
      <c r="A131" s="6"/>
      <c r="B131" s="83"/>
      <c r="C131" s="40" t="s">
        <v>258</v>
      </c>
      <c r="D131" s="6">
        <v>28.5</v>
      </c>
      <c r="E131" s="6">
        <v>26000</v>
      </c>
      <c r="F131" s="164"/>
      <c r="G131" s="6"/>
      <c r="H131" s="6"/>
      <c r="I131" s="6"/>
      <c r="J131" s="6"/>
      <c r="K131" s="6"/>
      <c r="L131" s="6"/>
      <c r="M131" s="6"/>
      <c r="N131" s="6"/>
      <c r="O131" s="6"/>
      <c r="P131" s="6">
        <v>26000</v>
      </c>
      <c r="Q131" s="14"/>
      <c r="R131" s="14"/>
      <c r="S131" s="14"/>
    </row>
    <row r="132" spans="1:19" s="15" customFormat="1" ht="12.75">
      <c r="A132" s="6"/>
      <c r="B132" s="83"/>
      <c r="C132" s="40" t="s">
        <v>259</v>
      </c>
      <c r="D132" s="6">
        <v>2.2</v>
      </c>
      <c r="E132" s="6">
        <v>5300</v>
      </c>
      <c r="F132" s="164"/>
      <c r="G132" s="6"/>
      <c r="H132" s="6"/>
      <c r="I132" s="6"/>
      <c r="J132" s="6"/>
      <c r="K132" s="6"/>
      <c r="L132" s="6"/>
      <c r="M132" s="6"/>
      <c r="N132" s="6"/>
      <c r="O132" s="6"/>
      <c r="P132" s="6">
        <v>5300</v>
      </c>
      <c r="Q132" s="14"/>
      <c r="R132" s="14"/>
      <c r="S132" s="14"/>
    </row>
    <row r="133" spans="1:19" s="15" customFormat="1" ht="12.75">
      <c r="A133" s="6"/>
      <c r="B133" s="83"/>
      <c r="C133" s="40" t="s">
        <v>260</v>
      </c>
      <c r="D133" s="6">
        <v>8.5</v>
      </c>
      <c r="E133" s="6">
        <v>4900</v>
      </c>
      <c r="F133" s="164"/>
      <c r="G133" s="6"/>
      <c r="H133" s="6"/>
      <c r="I133" s="6"/>
      <c r="J133" s="6"/>
      <c r="K133" s="6"/>
      <c r="L133" s="6"/>
      <c r="M133" s="6"/>
      <c r="N133" s="6"/>
      <c r="O133" s="6"/>
      <c r="P133" s="6">
        <v>4900</v>
      </c>
      <c r="Q133" s="14"/>
      <c r="R133" s="14"/>
      <c r="S133" s="14"/>
    </row>
    <row r="134" spans="1:19" s="15" customFormat="1" ht="12.75">
      <c r="A134" s="6"/>
      <c r="B134" s="83"/>
      <c r="C134" s="40" t="s">
        <v>497</v>
      </c>
      <c r="D134" s="6">
        <v>8.3</v>
      </c>
      <c r="E134" s="6">
        <v>9000</v>
      </c>
      <c r="F134" s="164">
        <v>9000</v>
      </c>
      <c r="G134" s="6">
        <v>2368</v>
      </c>
      <c r="H134" s="6">
        <v>6632</v>
      </c>
      <c r="I134" s="6"/>
      <c r="J134" s="6"/>
      <c r="K134" s="6">
        <v>1500</v>
      </c>
      <c r="L134" s="6">
        <v>1500</v>
      </c>
      <c r="M134" s="6">
        <v>1600</v>
      </c>
      <c r="N134" s="6">
        <v>2100</v>
      </c>
      <c r="O134" s="6">
        <v>2300</v>
      </c>
      <c r="P134" s="6"/>
      <c r="Q134" s="14"/>
      <c r="R134" s="14"/>
      <c r="S134" s="14"/>
    </row>
    <row r="135" spans="1:19" s="15" customFormat="1" ht="12.75">
      <c r="A135" s="6"/>
      <c r="B135" s="83"/>
      <c r="C135" s="40" t="s">
        <v>504</v>
      </c>
      <c r="D135" s="6">
        <v>5</v>
      </c>
      <c r="E135" s="6">
        <v>3000</v>
      </c>
      <c r="F135" s="164">
        <v>0</v>
      </c>
      <c r="G135" s="6"/>
      <c r="H135" s="6"/>
      <c r="I135" s="6"/>
      <c r="J135" s="6"/>
      <c r="K135" s="6"/>
      <c r="L135" s="6"/>
      <c r="M135" s="6"/>
      <c r="N135" s="6"/>
      <c r="O135" s="6"/>
      <c r="P135" s="6">
        <v>3000</v>
      </c>
      <c r="Q135" s="14"/>
      <c r="R135" s="14"/>
      <c r="S135" s="14"/>
    </row>
    <row r="136" spans="1:19" s="15" customFormat="1" ht="12.75">
      <c r="A136" s="6"/>
      <c r="B136" s="83"/>
      <c r="C136" s="40" t="s">
        <v>261</v>
      </c>
      <c r="D136" s="6">
        <v>6.2</v>
      </c>
      <c r="E136" s="6">
        <v>3720</v>
      </c>
      <c r="F136" s="164">
        <v>0</v>
      </c>
      <c r="G136" s="6"/>
      <c r="H136" s="6"/>
      <c r="I136" s="6"/>
      <c r="J136" s="6"/>
      <c r="K136" s="6"/>
      <c r="L136" s="6"/>
      <c r="M136" s="6"/>
      <c r="N136" s="6"/>
      <c r="O136" s="6"/>
      <c r="P136" s="6">
        <v>3720</v>
      </c>
      <c r="Q136" s="14"/>
      <c r="R136" s="14"/>
      <c r="S136" s="14"/>
    </row>
    <row r="137" spans="1:19" s="15" customFormat="1" ht="12.75">
      <c r="A137" s="6"/>
      <c r="B137" s="83"/>
      <c r="C137" s="40" t="s">
        <v>505</v>
      </c>
      <c r="D137" s="6">
        <v>9.6</v>
      </c>
      <c r="E137" s="6">
        <v>5760</v>
      </c>
      <c r="F137" s="164">
        <v>0</v>
      </c>
      <c r="G137" s="6"/>
      <c r="H137" s="6"/>
      <c r="I137" s="6"/>
      <c r="J137" s="6"/>
      <c r="K137" s="6"/>
      <c r="L137" s="6"/>
      <c r="M137" s="6"/>
      <c r="N137" s="6"/>
      <c r="O137" s="6"/>
      <c r="P137" s="6">
        <v>5760</v>
      </c>
      <c r="Q137" s="14"/>
      <c r="R137" s="14"/>
      <c r="S137" s="14"/>
    </row>
    <row r="138" spans="1:19" s="15" customFormat="1" ht="25.5">
      <c r="A138" s="6"/>
      <c r="B138" s="83"/>
      <c r="C138" s="40" t="s">
        <v>262</v>
      </c>
      <c r="D138" s="6">
        <v>2.5</v>
      </c>
      <c r="E138" s="6">
        <v>1500</v>
      </c>
      <c r="F138" s="164">
        <v>0</v>
      </c>
      <c r="G138" s="6"/>
      <c r="H138" s="6"/>
      <c r="I138" s="6"/>
      <c r="J138" s="6"/>
      <c r="K138" s="6"/>
      <c r="L138" s="6"/>
      <c r="M138" s="6"/>
      <c r="N138" s="6"/>
      <c r="O138" s="6"/>
      <c r="P138" s="6">
        <v>1500</v>
      </c>
      <c r="Q138" s="14"/>
      <c r="R138" s="14"/>
      <c r="S138" s="14"/>
    </row>
    <row r="139" spans="1:19" s="15" customFormat="1" ht="12.75">
      <c r="A139" s="6"/>
      <c r="B139" s="83"/>
      <c r="C139" s="40" t="s">
        <v>506</v>
      </c>
      <c r="D139" s="6">
        <v>7.5</v>
      </c>
      <c r="E139" s="6">
        <v>4500</v>
      </c>
      <c r="F139" s="164">
        <v>0</v>
      </c>
      <c r="G139" s="6"/>
      <c r="H139" s="6"/>
      <c r="I139" s="6"/>
      <c r="J139" s="6"/>
      <c r="K139" s="6"/>
      <c r="L139" s="6"/>
      <c r="M139" s="6"/>
      <c r="N139" s="6"/>
      <c r="O139" s="6"/>
      <c r="P139" s="6">
        <v>4500</v>
      </c>
      <c r="Q139" s="14"/>
      <c r="R139" s="14"/>
      <c r="S139" s="14"/>
    </row>
    <row r="140" spans="1:19" s="15" customFormat="1" ht="25.5">
      <c r="A140" s="6"/>
      <c r="B140" s="83"/>
      <c r="C140" s="40" t="s">
        <v>263</v>
      </c>
      <c r="D140" s="6">
        <v>1.5</v>
      </c>
      <c r="E140" s="6">
        <v>900</v>
      </c>
      <c r="F140" s="164">
        <v>0</v>
      </c>
      <c r="G140" s="6"/>
      <c r="H140" s="6"/>
      <c r="I140" s="6"/>
      <c r="J140" s="6"/>
      <c r="K140" s="6"/>
      <c r="L140" s="6"/>
      <c r="M140" s="6"/>
      <c r="N140" s="6"/>
      <c r="O140" s="6"/>
      <c r="P140" s="6">
        <v>900</v>
      </c>
      <c r="Q140" s="14"/>
      <c r="R140" s="14"/>
      <c r="S140" s="14"/>
    </row>
    <row r="141" spans="2:16" ht="12.75">
      <c r="B141" s="89"/>
      <c r="C141" s="40" t="s">
        <v>507</v>
      </c>
      <c r="D141" s="83">
        <v>3.5</v>
      </c>
      <c r="E141" s="83">
        <v>2100</v>
      </c>
      <c r="F141" s="177">
        <v>0</v>
      </c>
      <c r="G141" s="83"/>
      <c r="H141" s="83"/>
      <c r="O141" s="60"/>
      <c r="P141" s="83">
        <v>2100</v>
      </c>
    </row>
    <row r="142" spans="2:16" ht="12.75">
      <c r="B142" s="89"/>
      <c r="C142" s="128" t="s">
        <v>355</v>
      </c>
      <c r="D142" s="83" t="s">
        <v>356</v>
      </c>
      <c r="E142" s="83" t="s">
        <v>357</v>
      </c>
      <c r="F142" s="177">
        <v>0</v>
      </c>
      <c r="G142" s="83"/>
      <c r="H142" s="83"/>
      <c r="O142" s="60"/>
      <c r="P142" s="83" t="s">
        <v>357</v>
      </c>
    </row>
    <row r="143" spans="2:16" ht="12.75">
      <c r="B143" s="89"/>
      <c r="C143" s="128"/>
      <c r="D143" s="83"/>
      <c r="E143" s="83"/>
      <c r="F143" s="177"/>
      <c r="G143" s="83"/>
      <c r="H143" s="83"/>
      <c r="O143" s="60"/>
      <c r="P143" s="83"/>
    </row>
    <row r="144" spans="1:16" s="85" customFormat="1" ht="41.25" customHeight="1">
      <c r="A144" s="84"/>
      <c r="B144" s="139" t="s">
        <v>338</v>
      </c>
      <c r="C144" s="32"/>
      <c r="D144" s="71">
        <f aca="true" t="shared" si="5" ref="D144:P144">D145+D147+D149+D151</f>
        <v>91.6</v>
      </c>
      <c r="E144" s="71">
        <f>E145+E147+E149+E151</f>
        <v>29425</v>
      </c>
      <c r="F144" s="183">
        <f>F145+F147+F149+F151</f>
        <v>15886</v>
      </c>
      <c r="G144" s="71">
        <f t="shared" si="5"/>
        <v>1340</v>
      </c>
      <c r="H144" s="71">
        <f t="shared" si="5"/>
        <v>1340</v>
      </c>
      <c r="I144" s="71">
        <f t="shared" si="5"/>
        <v>250</v>
      </c>
      <c r="J144" s="71">
        <f t="shared" si="5"/>
        <v>12956</v>
      </c>
      <c r="K144" s="71">
        <f t="shared" si="5"/>
        <v>4500</v>
      </c>
      <c r="L144" s="71">
        <f t="shared" si="5"/>
        <v>4500</v>
      </c>
      <c r="M144" s="71">
        <f t="shared" si="5"/>
        <v>2500</v>
      </c>
      <c r="N144" s="71">
        <f t="shared" si="5"/>
        <v>2500</v>
      </c>
      <c r="O144" s="71">
        <f t="shared" si="5"/>
        <v>1886</v>
      </c>
      <c r="P144" s="71">
        <f t="shared" si="5"/>
        <v>13539</v>
      </c>
    </row>
    <row r="145" spans="1:15" s="86" customFormat="1" ht="65.25" customHeight="1">
      <c r="A145" s="60"/>
      <c r="B145" s="143"/>
      <c r="C145" s="14" t="s">
        <v>508</v>
      </c>
      <c r="D145" s="6">
        <v>42.9</v>
      </c>
      <c r="E145" s="6">
        <v>15886</v>
      </c>
      <c r="F145" s="164">
        <v>15886</v>
      </c>
      <c r="G145" s="6">
        <v>1340</v>
      </c>
      <c r="H145" s="6">
        <v>1340</v>
      </c>
      <c r="I145" s="6">
        <v>250</v>
      </c>
      <c r="J145" s="6">
        <v>12956</v>
      </c>
      <c r="K145" s="6">
        <v>4500</v>
      </c>
      <c r="L145" s="6">
        <v>4500</v>
      </c>
      <c r="M145" s="6">
        <v>2500</v>
      </c>
      <c r="N145" s="6">
        <v>2500</v>
      </c>
      <c r="O145" s="46">
        <v>1886</v>
      </c>
    </row>
    <row r="146" spans="1:15" s="86" customFormat="1" ht="12.75">
      <c r="A146" s="60"/>
      <c r="B146" s="144"/>
      <c r="C146" s="14"/>
      <c r="D146" s="14"/>
      <c r="E146" s="14"/>
      <c r="F146" s="176"/>
      <c r="G146" s="14"/>
      <c r="H146" s="14"/>
      <c r="I146" s="14"/>
      <c r="J146" s="14"/>
      <c r="K146" s="14"/>
      <c r="L146" s="14"/>
      <c r="M146" s="14"/>
      <c r="N146" s="14"/>
      <c r="O146" s="46"/>
    </row>
    <row r="147" spans="1:16" s="86" customFormat="1" ht="25.5">
      <c r="A147" s="60"/>
      <c r="B147" s="101"/>
      <c r="C147" s="14" t="s">
        <v>509</v>
      </c>
      <c r="D147" s="46">
        <v>8.3</v>
      </c>
      <c r="E147" s="46">
        <v>2574</v>
      </c>
      <c r="F147" s="184">
        <v>0</v>
      </c>
      <c r="G147" s="46"/>
      <c r="H147" s="46"/>
      <c r="I147" s="46"/>
      <c r="J147" s="46"/>
      <c r="K147" s="46"/>
      <c r="L147" s="46"/>
      <c r="M147" s="46"/>
      <c r="N147" s="6"/>
      <c r="O147" s="46"/>
      <c r="P147" s="46">
        <v>2574</v>
      </c>
    </row>
    <row r="148" spans="1:16" s="86" customFormat="1" ht="12.75">
      <c r="A148" s="60"/>
      <c r="B148" s="144"/>
      <c r="C148" s="63"/>
      <c r="D148" s="46"/>
      <c r="E148" s="46"/>
      <c r="F148" s="184"/>
      <c r="G148" s="46"/>
      <c r="H148" s="46"/>
      <c r="I148" s="46"/>
      <c r="J148" s="46"/>
      <c r="K148" s="46"/>
      <c r="L148" s="46"/>
      <c r="M148" s="46"/>
      <c r="N148" s="46"/>
      <c r="O148" s="46"/>
      <c r="P148" s="46"/>
    </row>
    <row r="149" spans="1:16" s="86" customFormat="1" ht="38.25">
      <c r="A149" s="60"/>
      <c r="B149" s="101"/>
      <c r="C149" s="14" t="s">
        <v>264</v>
      </c>
      <c r="D149" s="46">
        <v>26.4</v>
      </c>
      <c r="E149" s="46">
        <v>7152</v>
      </c>
      <c r="F149" s="184">
        <v>0</v>
      </c>
      <c r="G149" s="46"/>
      <c r="H149" s="46"/>
      <c r="I149" s="46"/>
      <c r="J149" s="46"/>
      <c r="K149" s="46"/>
      <c r="L149" s="46"/>
      <c r="M149" s="46"/>
      <c r="N149" s="46"/>
      <c r="O149" s="46"/>
      <c r="P149" s="46">
        <v>7152</v>
      </c>
    </row>
    <row r="150" spans="1:16" s="86" customFormat="1" ht="12.75">
      <c r="A150" s="60"/>
      <c r="B150" s="144"/>
      <c r="C150" s="63"/>
      <c r="D150" s="46"/>
      <c r="E150" s="46"/>
      <c r="F150" s="184"/>
      <c r="G150" s="46"/>
      <c r="H150" s="46"/>
      <c r="I150" s="46"/>
      <c r="J150" s="46"/>
      <c r="K150" s="46"/>
      <c r="L150" s="46"/>
      <c r="M150" s="46"/>
      <c r="N150" s="46"/>
      <c r="O150" s="46"/>
      <c r="P150" s="46"/>
    </row>
    <row r="151" spans="1:16" s="86" customFormat="1" ht="51">
      <c r="A151" s="60"/>
      <c r="B151" s="101"/>
      <c r="C151" s="14" t="s">
        <v>510</v>
      </c>
      <c r="D151" s="46">
        <v>14</v>
      </c>
      <c r="E151" s="46">
        <v>3813</v>
      </c>
      <c r="F151" s="184">
        <v>0</v>
      </c>
      <c r="G151" s="46"/>
      <c r="H151" s="46"/>
      <c r="I151" s="46"/>
      <c r="J151" s="46"/>
      <c r="K151" s="46"/>
      <c r="L151" s="46"/>
      <c r="M151" s="46"/>
      <c r="N151" s="46"/>
      <c r="O151" s="46"/>
      <c r="P151" s="46">
        <v>3813</v>
      </c>
    </row>
    <row r="152" spans="1:15" s="85" customFormat="1" ht="20.25" customHeight="1">
      <c r="A152" s="84"/>
      <c r="B152" s="61"/>
      <c r="C152" s="32"/>
      <c r="D152" s="84"/>
      <c r="E152" s="84"/>
      <c r="F152" s="185"/>
      <c r="G152" s="84"/>
      <c r="H152" s="84"/>
      <c r="I152" s="84"/>
      <c r="J152" s="84"/>
      <c r="K152" s="84"/>
      <c r="L152" s="84"/>
      <c r="M152" s="84"/>
      <c r="N152" s="84"/>
      <c r="O152" s="84"/>
    </row>
    <row r="153" spans="1:16" s="85" customFormat="1" ht="38.25" customHeight="1">
      <c r="A153" s="84"/>
      <c r="B153" s="129" t="s">
        <v>343</v>
      </c>
      <c r="C153" s="32"/>
      <c r="D153" s="16">
        <f aca="true" t="shared" si="6" ref="D153:P153">D154+D156+D158</f>
        <v>47.3</v>
      </c>
      <c r="E153" s="16">
        <f>E154+E156+E158</f>
        <v>14800</v>
      </c>
      <c r="F153" s="179">
        <f>F154+F156+F158</f>
        <v>1736</v>
      </c>
      <c r="G153" s="16">
        <f t="shared" si="6"/>
        <v>868</v>
      </c>
      <c r="H153" s="16">
        <f t="shared" si="6"/>
        <v>868</v>
      </c>
      <c r="I153" s="16">
        <f t="shared" si="6"/>
        <v>0</v>
      </c>
      <c r="J153" s="16">
        <f t="shared" si="6"/>
        <v>0</v>
      </c>
      <c r="K153" s="16">
        <f t="shared" si="6"/>
        <v>350</v>
      </c>
      <c r="L153" s="16">
        <f t="shared" si="6"/>
        <v>350</v>
      </c>
      <c r="M153" s="16">
        <f t="shared" si="6"/>
        <v>350</v>
      </c>
      <c r="N153" s="16">
        <f t="shared" si="6"/>
        <v>350</v>
      </c>
      <c r="O153" s="16">
        <f t="shared" si="6"/>
        <v>336</v>
      </c>
      <c r="P153" s="16">
        <f t="shared" si="6"/>
        <v>13064</v>
      </c>
    </row>
    <row r="154" spans="2:16" s="15" customFormat="1" ht="25.5">
      <c r="B154" s="102"/>
      <c r="C154" s="102" t="s">
        <v>265</v>
      </c>
      <c r="D154" s="7">
        <v>13.7</v>
      </c>
      <c r="E154" s="7">
        <v>4400</v>
      </c>
      <c r="F154" s="154">
        <v>1736</v>
      </c>
      <c r="G154" s="7">
        <v>868</v>
      </c>
      <c r="H154" s="7">
        <v>868</v>
      </c>
      <c r="I154" s="7"/>
      <c r="J154" s="7"/>
      <c r="K154" s="7">
        <v>350</v>
      </c>
      <c r="L154" s="7">
        <v>350</v>
      </c>
      <c r="M154" s="7">
        <v>350</v>
      </c>
      <c r="N154" s="7">
        <v>350</v>
      </c>
      <c r="O154" s="7">
        <v>336</v>
      </c>
      <c r="P154" s="7">
        <v>2664</v>
      </c>
    </row>
    <row r="155" spans="2:6" s="15" customFormat="1" ht="12.75">
      <c r="B155" s="102"/>
      <c r="F155" s="158"/>
    </row>
    <row r="156" spans="2:16" s="15" customFormat="1" ht="12.75">
      <c r="B156" s="102"/>
      <c r="C156" s="15" t="s">
        <v>639</v>
      </c>
      <c r="D156" s="7">
        <v>18.9</v>
      </c>
      <c r="E156" s="7">
        <v>5600</v>
      </c>
      <c r="F156" s="154">
        <v>0</v>
      </c>
      <c r="H156" s="7"/>
      <c r="I156" s="7"/>
      <c r="J156" s="7"/>
      <c r="K156" s="7"/>
      <c r="L156" s="7"/>
      <c r="M156" s="7"/>
      <c r="N156" s="7"/>
      <c r="P156" s="7">
        <v>5600</v>
      </c>
    </row>
    <row r="157" spans="2:6" s="15" customFormat="1" ht="12.75">
      <c r="B157" s="102"/>
      <c r="F157" s="158"/>
    </row>
    <row r="158" spans="2:16" s="15" customFormat="1" ht="12.75">
      <c r="B158" s="102"/>
      <c r="C158" s="15" t="s">
        <v>266</v>
      </c>
      <c r="D158" s="7">
        <v>14.7</v>
      </c>
      <c r="E158" s="7">
        <v>4800</v>
      </c>
      <c r="F158" s="154">
        <v>0</v>
      </c>
      <c r="H158" s="7"/>
      <c r="I158" s="7"/>
      <c r="J158" s="7"/>
      <c r="K158" s="7"/>
      <c r="L158" s="7"/>
      <c r="M158" s="7"/>
      <c r="N158" s="7"/>
      <c r="O158" s="7"/>
      <c r="P158" s="7">
        <v>4800</v>
      </c>
    </row>
    <row r="159" spans="2:6" ht="12.75">
      <c r="B159" s="89"/>
      <c r="F159" s="163"/>
    </row>
    <row r="160" spans="2:16" s="15" customFormat="1" ht="29.25">
      <c r="B160" s="145" t="s">
        <v>640</v>
      </c>
      <c r="D160" s="20">
        <f aca="true" t="shared" si="7" ref="D160:P160">D161+D162+D163+D164+D165+D166+D167+D169+D168+D170+D171+D172+D173+D174+D175+D176+D177+D178+D179+D180+D181+D182</f>
        <v>80.05</v>
      </c>
      <c r="E160" s="20">
        <f t="shared" si="7"/>
        <v>30450</v>
      </c>
      <c r="F160" s="157">
        <f t="shared" si="7"/>
        <v>5150</v>
      </c>
      <c r="G160" s="20">
        <f t="shared" si="7"/>
        <v>1775</v>
      </c>
      <c r="H160" s="20">
        <f t="shared" si="7"/>
        <v>3275</v>
      </c>
      <c r="I160" s="20">
        <f t="shared" si="7"/>
        <v>100</v>
      </c>
      <c r="J160" s="20">
        <f t="shared" si="7"/>
        <v>0</v>
      </c>
      <c r="K160" s="20">
        <f t="shared" si="7"/>
        <v>1030</v>
      </c>
      <c r="L160" s="20">
        <f t="shared" si="7"/>
        <v>1030</v>
      </c>
      <c r="M160" s="20">
        <f t="shared" si="7"/>
        <v>1030</v>
      </c>
      <c r="N160" s="20">
        <f t="shared" si="7"/>
        <v>1030</v>
      </c>
      <c r="O160" s="20">
        <f t="shared" si="7"/>
        <v>1030</v>
      </c>
      <c r="P160" s="20">
        <f t="shared" si="7"/>
        <v>25300</v>
      </c>
    </row>
    <row r="161" spans="2:16" s="15" customFormat="1" ht="12.75">
      <c r="B161" s="146"/>
      <c r="C161" s="15" t="s">
        <v>267</v>
      </c>
      <c r="D161" s="7">
        <v>8.3</v>
      </c>
      <c r="E161" s="7">
        <v>3500</v>
      </c>
      <c r="F161" s="154">
        <v>600</v>
      </c>
      <c r="G161" s="7">
        <v>300</v>
      </c>
      <c r="H161" s="7">
        <v>300</v>
      </c>
      <c r="I161" s="7"/>
      <c r="J161" s="7"/>
      <c r="K161" s="7"/>
      <c r="L161" s="7"/>
      <c r="M161" s="7">
        <v>200</v>
      </c>
      <c r="N161" s="7">
        <v>200</v>
      </c>
      <c r="O161" s="7">
        <v>200</v>
      </c>
      <c r="P161" s="7">
        <v>2900</v>
      </c>
    </row>
    <row r="162" spans="2:16" s="15" customFormat="1" ht="25.5">
      <c r="B162" s="146"/>
      <c r="C162" s="15" t="s">
        <v>268</v>
      </c>
      <c r="D162" s="7">
        <v>6.95</v>
      </c>
      <c r="E162" s="7">
        <v>3130</v>
      </c>
      <c r="F162" s="154">
        <v>0</v>
      </c>
      <c r="G162" s="7"/>
      <c r="H162" s="7"/>
      <c r="I162" s="7"/>
      <c r="J162" s="7"/>
      <c r="K162" s="7"/>
      <c r="L162" s="7"/>
      <c r="M162" s="7"/>
      <c r="P162" s="7">
        <v>3130</v>
      </c>
    </row>
    <row r="163" spans="2:16" s="15" customFormat="1" ht="12.75">
      <c r="B163" s="102"/>
      <c r="C163" s="15" t="s">
        <v>641</v>
      </c>
      <c r="D163" s="7">
        <v>6.05</v>
      </c>
      <c r="E163" s="7">
        <v>2400</v>
      </c>
      <c r="F163" s="154">
        <v>0</v>
      </c>
      <c r="G163" s="7"/>
      <c r="H163" s="7"/>
      <c r="I163" s="7"/>
      <c r="J163" s="7"/>
      <c r="K163" s="7"/>
      <c r="L163" s="7"/>
      <c r="M163" s="7"/>
      <c r="P163" s="7">
        <v>2400</v>
      </c>
    </row>
    <row r="164" spans="2:16" s="15" customFormat="1" ht="12.75">
      <c r="B164" s="102"/>
      <c r="C164" s="15" t="s">
        <v>642</v>
      </c>
      <c r="D164" s="7">
        <v>1.7</v>
      </c>
      <c r="E164" s="7">
        <v>600</v>
      </c>
      <c r="F164" s="154">
        <v>0</v>
      </c>
      <c r="G164" s="7"/>
      <c r="H164" s="7"/>
      <c r="I164" s="7"/>
      <c r="J164" s="7"/>
      <c r="K164" s="7"/>
      <c r="L164" s="7"/>
      <c r="M164" s="7"/>
      <c r="P164" s="7">
        <v>600</v>
      </c>
    </row>
    <row r="165" spans="2:15" s="15" customFormat="1" ht="38.25">
      <c r="B165" s="102"/>
      <c r="C165" s="102" t="s">
        <v>478</v>
      </c>
      <c r="D165" s="7">
        <v>3.4</v>
      </c>
      <c r="E165" s="7">
        <v>1650</v>
      </c>
      <c r="F165" s="154">
        <v>1650</v>
      </c>
      <c r="G165" s="7">
        <v>825</v>
      </c>
      <c r="H165" s="7">
        <v>825</v>
      </c>
      <c r="I165" s="7"/>
      <c r="J165" s="7"/>
      <c r="K165" s="7">
        <v>950</v>
      </c>
      <c r="L165" s="7">
        <v>700</v>
      </c>
      <c r="M165" s="7"/>
      <c r="N165" s="7"/>
      <c r="O165" s="7"/>
    </row>
    <row r="166" spans="2:16" s="15" customFormat="1" ht="12.75">
      <c r="B166" s="146"/>
      <c r="C166" s="15" t="s">
        <v>643</v>
      </c>
      <c r="D166" s="7">
        <v>1.65</v>
      </c>
      <c r="E166" s="7">
        <v>600</v>
      </c>
      <c r="F166" s="154">
        <v>600</v>
      </c>
      <c r="G166" s="7"/>
      <c r="H166" s="7">
        <v>500</v>
      </c>
      <c r="I166" s="7">
        <v>100</v>
      </c>
      <c r="J166" s="7"/>
      <c r="K166" s="7"/>
      <c r="L166" s="7">
        <v>330</v>
      </c>
      <c r="M166" s="7">
        <v>270</v>
      </c>
      <c r="P166" s="7"/>
    </row>
    <row r="167" spans="2:16" s="15" customFormat="1" ht="12.75">
      <c r="B167" s="146"/>
      <c r="C167" s="15" t="s">
        <v>644</v>
      </c>
      <c r="D167" s="7">
        <v>3.3</v>
      </c>
      <c r="E167" s="7">
        <v>1000</v>
      </c>
      <c r="F167" s="154">
        <v>0</v>
      </c>
      <c r="G167" s="7"/>
      <c r="H167" s="7"/>
      <c r="I167" s="7"/>
      <c r="J167" s="7"/>
      <c r="K167" s="7"/>
      <c r="L167" s="7"/>
      <c r="M167" s="7"/>
      <c r="P167" s="7">
        <v>1000</v>
      </c>
    </row>
    <row r="168" spans="2:16" s="15" customFormat="1" ht="12.75">
      <c r="B168" s="102"/>
      <c r="C168" s="15" t="s">
        <v>439</v>
      </c>
      <c r="D168" s="7"/>
      <c r="E168" s="7">
        <v>150</v>
      </c>
      <c r="F168" s="154">
        <v>0</v>
      </c>
      <c r="G168" s="7"/>
      <c r="H168" s="7"/>
      <c r="I168" s="7"/>
      <c r="J168" s="7"/>
      <c r="K168" s="7"/>
      <c r="L168" s="7"/>
      <c r="M168" s="7"/>
      <c r="P168" s="7">
        <v>150</v>
      </c>
    </row>
    <row r="169" spans="2:16" s="15" customFormat="1" ht="12.75">
      <c r="B169" s="146"/>
      <c r="C169" s="15" t="s">
        <v>645</v>
      </c>
      <c r="D169" s="7">
        <v>1.1</v>
      </c>
      <c r="E169" s="7">
        <v>500</v>
      </c>
      <c r="F169" s="154">
        <v>0</v>
      </c>
      <c r="G169" s="7"/>
      <c r="H169" s="7"/>
      <c r="I169" s="7"/>
      <c r="J169" s="7"/>
      <c r="K169" s="7"/>
      <c r="L169" s="7"/>
      <c r="M169" s="7"/>
      <c r="P169" s="7">
        <v>500</v>
      </c>
    </row>
    <row r="170" spans="2:16" s="15" customFormat="1" ht="12.75">
      <c r="B170" s="102"/>
      <c r="C170" s="15" t="s">
        <v>646</v>
      </c>
      <c r="D170" s="7">
        <v>3</v>
      </c>
      <c r="E170" s="7">
        <v>250</v>
      </c>
      <c r="F170" s="154">
        <v>0</v>
      </c>
      <c r="G170" s="7"/>
      <c r="H170" s="7"/>
      <c r="I170" s="7"/>
      <c r="J170" s="7"/>
      <c r="K170" s="7"/>
      <c r="L170" s="7"/>
      <c r="M170" s="7"/>
      <c r="P170" s="7">
        <v>250</v>
      </c>
    </row>
    <row r="171" spans="2:16" s="15" customFormat="1" ht="12.75">
      <c r="B171" s="146"/>
      <c r="C171" s="15" t="s">
        <v>426</v>
      </c>
      <c r="D171" s="7">
        <v>6.05</v>
      </c>
      <c r="E171" s="7">
        <v>2200</v>
      </c>
      <c r="F171" s="154">
        <v>0</v>
      </c>
      <c r="G171" s="7"/>
      <c r="H171" s="7"/>
      <c r="I171" s="7"/>
      <c r="J171" s="7"/>
      <c r="K171" s="7"/>
      <c r="L171" s="7"/>
      <c r="M171" s="7"/>
      <c r="N171" s="7"/>
      <c r="P171" s="7">
        <v>2200</v>
      </c>
    </row>
    <row r="172" spans="2:16" s="15" customFormat="1" ht="12.75">
      <c r="B172" s="146"/>
      <c r="C172" s="15" t="s">
        <v>269</v>
      </c>
      <c r="D172" s="7">
        <v>1.65</v>
      </c>
      <c r="E172" s="7">
        <v>750</v>
      </c>
      <c r="F172" s="154">
        <v>0</v>
      </c>
      <c r="G172" s="7"/>
      <c r="H172" s="7"/>
      <c r="I172" s="7"/>
      <c r="J172" s="7"/>
      <c r="K172" s="7"/>
      <c r="L172" s="7"/>
      <c r="M172" s="7"/>
      <c r="N172" s="7"/>
      <c r="P172" s="7">
        <v>750</v>
      </c>
    </row>
    <row r="173" spans="2:16" s="15" customFormat="1" ht="12.75">
      <c r="B173" s="102"/>
      <c r="C173" s="15" t="s">
        <v>270</v>
      </c>
      <c r="D173" s="7">
        <v>5.5</v>
      </c>
      <c r="E173" s="7">
        <v>1650</v>
      </c>
      <c r="F173" s="154">
        <v>0</v>
      </c>
      <c r="G173" s="7"/>
      <c r="H173" s="7"/>
      <c r="I173" s="7"/>
      <c r="J173" s="7"/>
      <c r="K173" s="7"/>
      <c r="L173" s="7"/>
      <c r="M173" s="7"/>
      <c r="N173" s="7"/>
      <c r="P173" s="7">
        <v>1650</v>
      </c>
    </row>
    <row r="174" spans="2:16" s="15" customFormat="1" ht="12.75">
      <c r="B174" s="102"/>
      <c r="C174" s="15" t="s">
        <v>647</v>
      </c>
      <c r="D174" s="7">
        <v>4.4</v>
      </c>
      <c r="E174" s="7">
        <v>2000</v>
      </c>
      <c r="F174" s="154">
        <v>0</v>
      </c>
      <c r="G174" s="7"/>
      <c r="H174" s="7"/>
      <c r="I174" s="7"/>
      <c r="J174" s="7"/>
      <c r="K174" s="7"/>
      <c r="L174" s="7"/>
      <c r="M174" s="7"/>
      <c r="P174" s="7">
        <v>2000</v>
      </c>
    </row>
    <row r="175" spans="2:16" s="15" customFormat="1" ht="12.75">
      <c r="B175" s="102"/>
      <c r="C175" s="15" t="s">
        <v>648</v>
      </c>
      <c r="D175" s="7">
        <v>3.85</v>
      </c>
      <c r="E175" s="7">
        <v>1200</v>
      </c>
      <c r="F175" s="154">
        <v>0</v>
      </c>
      <c r="G175" s="7"/>
      <c r="H175" s="7"/>
      <c r="I175" s="7"/>
      <c r="J175" s="7"/>
      <c r="K175" s="7"/>
      <c r="L175" s="7"/>
      <c r="M175" s="7"/>
      <c r="N175" s="7"/>
      <c r="P175" s="7">
        <v>1200</v>
      </c>
    </row>
    <row r="176" spans="2:16" s="15" customFormat="1" ht="12.75">
      <c r="B176" s="146"/>
      <c r="C176" s="15" t="s">
        <v>649</v>
      </c>
      <c r="D176" s="7">
        <v>6</v>
      </c>
      <c r="E176" s="7">
        <v>2700</v>
      </c>
      <c r="F176" s="154">
        <v>0</v>
      </c>
      <c r="G176" s="7"/>
      <c r="H176" s="7"/>
      <c r="I176" s="7"/>
      <c r="J176" s="7"/>
      <c r="K176" s="7"/>
      <c r="L176" s="7"/>
      <c r="M176" s="7"/>
      <c r="N176" s="7"/>
      <c r="P176" s="7">
        <v>2700</v>
      </c>
    </row>
    <row r="177" spans="2:16" s="15" customFormat="1" ht="12.75">
      <c r="B177" s="102"/>
      <c r="C177" s="15" t="s">
        <v>650</v>
      </c>
      <c r="D177" s="7">
        <v>0.5</v>
      </c>
      <c r="E177" s="7">
        <v>250</v>
      </c>
      <c r="F177" s="154">
        <v>0</v>
      </c>
      <c r="G177" s="7"/>
      <c r="H177" s="7"/>
      <c r="I177" s="7"/>
      <c r="J177" s="7"/>
      <c r="K177" s="7"/>
      <c r="L177" s="7"/>
      <c r="M177" s="7"/>
      <c r="P177" s="7">
        <v>250</v>
      </c>
    </row>
    <row r="178" spans="2:16" s="15" customFormat="1" ht="12.75">
      <c r="B178" s="146"/>
      <c r="C178" s="15" t="s">
        <v>651</v>
      </c>
      <c r="D178" s="7">
        <v>3.3</v>
      </c>
      <c r="E178" s="7">
        <v>1000</v>
      </c>
      <c r="F178" s="154">
        <v>0</v>
      </c>
      <c r="G178" s="7"/>
      <c r="H178" s="7"/>
      <c r="I178" s="7"/>
      <c r="J178" s="7"/>
      <c r="K178" s="7"/>
      <c r="L178" s="7"/>
      <c r="M178" s="7"/>
      <c r="N178" s="7"/>
      <c r="P178" s="7">
        <v>1000</v>
      </c>
    </row>
    <row r="179" spans="2:16" s="15" customFormat="1" ht="12.75">
      <c r="B179" s="146"/>
      <c r="C179" s="15" t="s">
        <v>455</v>
      </c>
      <c r="D179" s="7">
        <v>4.4</v>
      </c>
      <c r="E179" s="7">
        <v>2440</v>
      </c>
      <c r="F179" s="154">
        <v>2220</v>
      </c>
      <c r="G179" s="7">
        <v>570</v>
      </c>
      <c r="H179" s="7">
        <v>1650</v>
      </c>
      <c r="I179" s="7"/>
      <c r="J179" s="7"/>
      <c r="K179" s="7"/>
      <c r="L179" s="7"/>
      <c r="M179" s="7">
        <v>560</v>
      </c>
      <c r="N179" s="7">
        <v>830</v>
      </c>
      <c r="O179" s="7">
        <v>830</v>
      </c>
      <c r="P179" s="7">
        <v>220</v>
      </c>
    </row>
    <row r="180" spans="2:16" s="15" customFormat="1" ht="12.75">
      <c r="B180" s="102"/>
      <c r="C180" s="15" t="s">
        <v>652</v>
      </c>
      <c r="D180" s="7">
        <v>1.65</v>
      </c>
      <c r="E180" s="7">
        <v>400</v>
      </c>
      <c r="F180" s="154">
        <v>0</v>
      </c>
      <c r="G180" s="7"/>
      <c r="H180" s="7"/>
      <c r="I180" s="7"/>
      <c r="J180" s="7"/>
      <c r="K180" s="7"/>
      <c r="L180" s="7"/>
      <c r="M180" s="7"/>
      <c r="P180" s="7">
        <v>400</v>
      </c>
    </row>
    <row r="181" spans="2:16" s="15" customFormat="1" ht="12.75">
      <c r="B181" s="146"/>
      <c r="C181" s="15" t="s">
        <v>653</v>
      </c>
      <c r="D181" s="7">
        <v>7</v>
      </c>
      <c r="E181" s="7">
        <v>2000</v>
      </c>
      <c r="F181" s="154">
        <v>0</v>
      </c>
      <c r="H181" s="7"/>
      <c r="I181" s="7"/>
      <c r="J181" s="7"/>
      <c r="K181" s="7"/>
      <c r="L181" s="7"/>
      <c r="M181" s="7"/>
      <c r="N181" s="7"/>
      <c r="O181" s="7"/>
      <c r="P181" s="7">
        <v>2000</v>
      </c>
    </row>
    <row r="182" spans="2:16" s="15" customFormat="1" ht="25.5">
      <c r="B182" s="102"/>
      <c r="C182" s="15" t="s">
        <v>93</v>
      </c>
      <c r="D182" s="7">
        <v>0.3</v>
      </c>
      <c r="E182" s="7">
        <v>80</v>
      </c>
      <c r="F182" s="154">
        <v>80</v>
      </c>
      <c r="G182" s="7">
        <v>80</v>
      </c>
      <c r="H182" s="7"/>
      <c r="I182" s="7"/>
      <c r="J182" s="7"/>
      <c r="K182" s="7">
        <v>80</v>
      </c>
      <c r="L182" s="7"/>
      <c r="M182" s="7"/>
      <c r="O182" s="7"/>
      <c r="P182" s="7"/>
    </row>
    <row r="183" spans="2:13" s="15" customFormat="1" ht="12.75">
      <c r="B183" s="102"/>
      <c r="D183" s="7"/>
      <c r="E183" s="7"/>
      <c r="F183" s="154"/>
      <c r="G183" s="7"/>
      <c r="H183" s="7"/>
      <c r="I183" s="7"/>
      <c r="J183" s="7"/>
      <c r="K183" s="7"/>
      <c r="L183" s="7"/>
      <c r="M183" s="7"/>
    </row>
    <row r="184" spans="2:16" s="15" customFormat="1" ht="28.5">
      <c r="B184" s="133" t="s">
        <v>654</v>
      </c>
      <c r="D184" s="20">
        <f>D185+D187+D189+D191+D193+D195+D197+D201+D199+D203</f>
        <v>40.599999999999994</v>
      </c>
      <c r="E184" s="20">
        <f>E185+E187+E189+E191+E193+E195+E197+E201+E199+E203</f>
        <v>11025</v>
      </c>
      <c r="F184" s="223">
        <f aca="true" t="shared" si="8" ref="F184:O184">F185+F187+F189+F191+F193+F195+F197+F201+F199+F203</f>
        <v>5090</v>
      </c>
      <c r="G184" s="20">
        <f t="shared" si="8"/>
        <v>1500</v>
      </c>
      <c r="H184" s="20">
        <f t="shared" si="8"/>
        <v>3370</v>
      </c>
      <c r="I184" s="20">
        <f t="shared" si="8"/>
        <v>15</v>
      </c>
      <c r="J184" s="20">
        <f t="shared" si="8"/>
        <v>205</v>
      </c>
      <c r="K184" s="20">
        <f t="shared" si="8"/>
        <v>1100</v>
      </c>
      <c r="L184" s="20">
        <f t="shared" si="8"/>
        <v>1100</v>
      </c>
      <c r="M184" s="20">
        <f t="shared" si="8"/>
        <v>1100</v>
      </c>
      <c r="N184" s="20">
        <f t="shared" si="8"/>
        <v>1040</v>
      </c>
      <c r="O184" s="20">
        <f t="shared" si="8"/>
        <v>750</v>
      </c>
      <c r="P184" s="20">
        <f>P185+P187+P189+P191+P193+P195+P197+P201+P199+P203</f>
        <v>5935</v>
      </c>
    </row>
    <row r="185" spans="2:16" s="15" customFormat="1" ht="51">
      <c r="B185" s="102"/>
      <c r="C185" s="102" t="s">
        <v>280</v>
      </c>
      <c r="D185" s="7">
        <v>1.3</v>
      </c>
      <c r="E185" s="7">
        <v>150</v>
      </c>
      <c r="F185" s="154">
        <v>150</v>
      </c>
      <c r="G185" s="7">
        <v>50</v>
      </c>
      <c r="H185" s="7"/>
      <c r="I185" s="7">
        <v>5</v>
      </c>
      <c r="J185" s="7">
        <v>95</v>
      </c>
      <c r="K185" s="7">
        <v>150</v>
      </c>
      <c r="L185" s="7"/>
      <c r="M185" s="7"/>
      <c r="P185" s="7"/>
    </row>
    <row r="186" spans="2:16" s="15" customFormat="1" ht="12.75">
      <c r="B186" s="102"/>
      <c r="C186" s="102"/>
      <c r="D186" s="7"/>
      <c r="E186" s="7"/>
      <c r="F186" s="154"/>
      <c r="G186" s="7"/>
      <c r="H186" s="7"/>
      <c r="I186" s="7"/>
      <c r="J186" s="7"/>
      <c r="K186" s="7"/>
      <c r="L186" s="7"/>
      <c r="M186" s="7"/>
      <c r="P186" s="7"/>
    </row>
    <row r="187" spans="2:13" s="15" customFormat="1" ht="38.25">
      <c r="B187" s="133"/>
      <c r="C187" s="102" t="s">
        <v>513</v>
      </c>
      <c r="D187" s="7">
        <v>2.5</v>
      </c>
      <c r="E187" s="7">
        <v>210</v>
      </c>
      <c r="F187" s="154">
        <v>210</v>
      </c>
      <c r="G187" s="7">
        <v>100</v>
      </c>
      <c r="H187" s="7"/>
      <c r="I187" s="7">
        <v>5</v>
      </c>
      <c r="J187" s="7">
        <v>105</v>
      </c>
      <c r="K187" s="7">
        <v>210</v>
      </c>
      <c r="L187" s="7"/>
      <c r="M187" s="7"/>
    </row>
    <row r="188" spans="2:13" s="15" customFormat="1" ht="14.25">
      <c r="B188" s="133"/>
      <c r="C188" s="102"/>
      <c r="D188" s="7"/>
      <c r="E188" s="7"/>
      <c r="F188" s="154"/>
      <c r="G188" s="7"/>
      <c r="H188" s="7"/>
      <c r="I188" s="7"/>
      <c r="J188" s="7"/>
      <c r="K188" s="7"/>
      <c r="L188" s="7"/>
      <c r="M188" s="7"/>
    </row>
    <row r="189" spans="2:15" s="15" customFormat="1" ht="61.5" customHeight="1">
      <c r="B189" s="133"/>
      <c r="C189" s="102" t="s">
        <v>281</v>
      </c>
      <c r="D189" s="7">
        <v>6.3</v>
      </c>
      <c r="E189" s="7">
        <v>2120</v>
      </c>
      <c r="F189" s="154">
        <v>2120</v>
      </c>
      <c r="G189" s="7">
        <v>1000</v>
      </c>
      <c r="H189" s="7">
        <v>1120</v>
      </c>
      <c r="I189" s="7"/>
      <c r="J189" s="7"/>
      <c r="K189" s="7">
        <v>340</v>
      </c>
      <c r="L189" s="7">
        <v>600</v>
      </c>
      <c r="M189" s="7">
        <v>600</v>
      </c>
      <c r="N189" s="7">
        <v>480</v>
      </c>
      <c r="O189" s="7">
        <v>100</v>
      </c>
    </row>
    <row r="190" spans="2:15" s="15" customFormat="1" ht="12.75" customHeight="1">
      <c r="B190" s="133"/>
      <c r="C190" s="102"/>
      <c r="D190" s="7"/>
      <c r="E190" s="7"/>
      <c r="F190" s="154"/>
      <c r="G190" s="7"/>
      <c r="H190" s="7"/>
      <c r="I190" s="7"/>
      <c r="J190" s="7"/>
      <c r="K190" s="7"/>
      <c r="L190" s="7"/>
      <c r="M190" s="7"/>
      <c r="N190" s="7"/>
      <c r="O190" s="7"/>
    </row>
    <row r="191" spans="2:16" s="15" customFormat="1" ht="25.5">
      <c r="B191" s="133"/>
      <c r="C191" s="102" t="s">
        <v>282</v>
      </c>
      <c r="D191" s="7">
        <v>1.3</v>
      </c>
      <c r="E191" s="7">
        <v>415</v>
      </c>
      <c r="F191" s="154"/>
      <c r="G191" s="7"/>
      <c r="H191" s="7"/>
      <c r="I191" s="7"/>
      <c r="J191" s="7"/>
      <c r="K191" s="7"/>
      <c r="L191" s="7"/>
      <c r="M191" s="7"/>
      <c r="N191" s="7"/>
      <c r="O191" s="7"/>
      <c r="P191" s="7">
        <v>415</v>
      </c>
    </row>
    <row r="192" spans="2:15" s="15" customFormat="1" ht="14.25">
      <c r="B192" s="133"/>
      <c r="C192" s="102"/>
      <c r="D192" s="7"/>
      <c r="E192" s="7"/>
      <c r="F192" s="154"/>
      <c r="G192" s="7"/>
      <c r="H192" s="7"/>
      <c r="I192" s="7"/>
      <c r="J192" s="7"/>
      <c r="K192" s="7"/>
      <c r="L192" s="7"/>
      <c r="M192" s="7"/>
      <c r="N192" s="7"/>
      <c r="O192" s="7"/>
    </row>
    <row r="193" spans="2:16" s="15" customFormat="1" ht="51">
      <c r="B193" s="133"/>
      <c r="C193" s="102" t="s">
        <v>283</v>
      </c>
      <c r="D193" s="7">
        <v>7</v>
      </c>
      <c r="E193" s="7">
        <v>2670</v>
      </c>
      <c r="F193" s="154">
        <v>100</v>
      </c>
      <c r="G193" s="7"/>
      <c r="H193" s="7">
        <v>100</v>
      </c>
      <c r="I193" s="7"/>
      <c r="J193" s="7"/>
      <c r="K193" s="7"/>
      <c r="L193" s="7"/>
      <c r="M193" s="7"/>
      <c r="N193" s="7"/>
      <c r="O193" s="7">
        <v>100</v>
      </c>
      <c r="P193" s="7">
        <v>2570</v>
      </c>
    </row>
    <row r="194" spans="2:16" s="15" customFormat="1" ht="14.25">
      <c r="B194" s="133"/>
      <c r="C194" s="102"/>
      <c r="D194" s="7"/>
      <c r="E194" s="7"/>
      <c r="F194" s="154"/>
      <c r="G194" s="7"/>
      <c r="H194" s="7"/>
      <c r="I194" s="7"/>
      <c r="J194" s="7"/>
      <c r="K194" s="7"/>
      <c r="L194" s="7"/>
      <c r="M194" s="7"/>
      <c r="N194" s="7"/>
      <c r="O194" s="7"/>
      <c r="P194" s="7"/>
    </row>
    <row r="195" spans="2:16" s="15" customFormat="1" ht="38.25">
      <c r="B195" s="133"/>
      <c r="C195" s="102" t="s">
        <v>284</v>
      </c>
      <c r="D195" s="7">
        <v>7.5</v>
      </c>
      <c r="E195" s="7">
        <v>1960</v>
      </c>
      <c r="F195" s="154">
        <v>1960</v>
      </c>
      <c r="G195" s="7">
        <v>350</v>
      </c>
      <c r="H195" s="7">
        <v>1610</v>
      </c>
      <c r="I195" s="7"/>
      <c r="J195" s="7"/>
      <c r="K195" s="7">
        <v>400</v>
      </c>
      <c r="L195" s="7">
        <v>500</v>
      </c>
      <c r="M195" s="7">
        <v>500</v>
      </c>
      <c r="N195" s="7">
        <v>460</v>
      </c>
      <c r="O195" s="7">
        <v>100</v>
      </c>
      <c r="P195" s="7"/>
    </row>
    <row r="196" spans="2:16" s="15" customFormat="1" ht="14.25">
      <c r="B196" s="133"/>
      <c r="C196" s="102"/>
      <c r="D196" s="7"/>
      <c r="E196" s="7"/>
      <c r="F196" s="154"/>
      <c r="G196" s="7"/>
      <c r="H196" s="7"/>
      <c r="I196" s="7"/>
      <c r="J196" s="7"/>
      <c r="K196" s="7"/>
      <c r="L196" s="7"/>
      <c r="M196" s="7"/>
      <c r="N196" s="7"/>
      <c r="O196" s="7"/>
      <c r="P196" s="7"/>
    </row>
    <row r="197" spans="2:15" s="15" customFormat="1" ht="25.5">
      <c r="B197" s="133"/>
      <c r="C197" s="102" t="s">
        <v>285</v>
      </c>
      <c r="D197" s="7">
        <v>3</v>
      </c>
      <c r="E197" s="7">
        <v>550</v>
      </c>
      <c r="F197" s="154">
        <v>550</v>
      </c>
      <c r="G197" s="7"/>
      <c r="H197" s="7">
        <v>540</v>
      </c>
      <c r="I197" s="7">
        <v>5</v>
      </c>
      <c r="J197" s="7">
        <v>5</v>
      </c>
      <c r="K197" s="7"/>
      <c r="L197" s="7"/>
      <c r="M197" s="7"/>
      <c r="N197" s="7">
        <v>100</v>
      </c>
      <c r="O197" s="7">
        <v>450</v>
      </c>
    </row>
    <row r="198" spans="2:15" s="15" customFormat="1" ht="14.25">
      <c r="B198" s="133"/>
      <c r="C198" s="102"/>
      <c r="D198" s="7"/>
      <c r="E198" s="7"/>
      <c r="F198" s="154"/>
      <c r="G198" s="7"/>
      <c r="H198" s="7"/>
      <c r="I198" s="7"/>
      <c r="J198" s="7"/>
      <c r="K198" s="7"/>
      <c r="L198" s="7"/>
      <c r="M198" s="7"/>
      <c r="N198" s="7"/>
      <c r="O198" s="7"/>
    </row>
    <row r="199" spans="2:16" s="15" customFormat="1" ht="25.5">
      <c r="B199" s="133"/>
      <c r="C199" s="102" t="s">
        <v>288</v>
      </c>
      <c r="D199" s="7">
        <v>1.4</v>
      </c>
      <c r="E199" s="7">
        <v>260</v>
      </c>
      <c r="F199" s="154"/>
      <c r="G199" s="7"/>
      <c r="H199" s="7"/>
      <c r="I199" s="7"/>
      <c r="J199" s="7"/>
      <c r="K199" s="7"/>
      <c r="L199" s="7"/>
      <c r="M199" s="7"/>
      <c r="N199" s="7"/>
      <c r="O199" s="7"/>
      <c r="P199" s="7">
        <v>260</v>
      </c>
    </row>
    <row r="200" spans="2:15" s="15" customFormat="1" ht="14.25">
      <c r="B200" s="133"/>
      <c r="D200" s="7"/>
      <c r="E200" s="7"/>
      <c r="F200" s="154"/>
      <c r="G200" s="7"/>
      <c r="H200" s="7"/>
      <c r="I200" s="7"/>
      <c r="J200" s="7"/>
      <c r="K200" s="7"/>
      <c r="L200" s="7"/>
      <c r="M200" s="7"/>
      <c r="N200" s="7"/>
      <c r="O200" s="7"/>
    </row>
    <row r="201" spans="2:16" s="15" customFormat="1" ht="38.25">
      <c r="B201" s="133"/>
      <c r="C201" s="102" t="s">
        <v>286</v>
      </c>
      <c r="D201" s="7">
        <v>8.5</v>
      </c>
      <c r="E201" s="7">
        <v>2350</v>
      </c>
      <c r="F201" s="154"/>
      <c r="G201" s="7"/>
      <c r="H201" s="7"/>
      <c r="I201" s="7"/>
      <c r="J201" s="7"/>
      <c r="K201" s="7"/>
      <c r="L201" s="7"/>
      <c r="M201" s="7"/>
      <c r="N201" s="7"/>
      <c r="O201" s="7"/>
      <c r="P201" s="7">
        <v>2350</v>
      </c>
    </row>
    <row r="202" spans="2:16" s="15" customFormat="1" ht="14.25">
      <c r="B202" s="133"/>
      <c r="C202" s="102"/>
      <c r="D202" s="7"/>
      <c r="E202" s="7"/>
      <c r="F202" s="154"/>
      <c r="G202" s="7"/>
      <c r="H202" s="7"/>
      <c r="I202" s="7"/>
      <c r="J202" s="7"/>
      <c r="K202" s="7"/>
      <c r="L202" s="7"/>
      <c r="M202" s="7"/>
      <c r="N202" s="7"/>
      <c r="O202" s="7"/>
      <c r="P202" s="7"/>
    </row>
    <row r="203" spans="2:16" s="15" customFormat="1" ht="25.5">
      <c r="B203" s="133"/>
      <c r="C203" s="102" t="s">
        <v>287</v>
      </c>
      <c r="D203" s="7">
        <v>1.8</v>
      </c>
      <c r="E203" s="7">
        <v>340</v>
      </c>
      <c r="F203" s="154"/>
      <c r="G203" s="7"/>
      <c r="H203" s="7"/>
      <c r="I203" s="7"/>
      <c r="J203" s="7"/>
      <c r="K203" s="7"/>
      <c r="L203" s="7"/>
      <c r="M203" s="7"/>
      <c r="N203" s="7"/>
      <c r="O203" s="7"/>
      <c r="P203" s="7">
        <v>340</v>
      </c>
    </row>
    <row r="204" spans="2:16" s="15" customFormat="1" ht="28.5">
      <c r="B204" s="147" t="s">
        <v>719</v>
      </c>
      <c r="D204" s="20">
        <f aca="true" t="shared" si="9" ref="D204:P204">D205+D207+D209+D211+D213+D215+D217+D219+D221+D223+D224+D225+D226+D227+D228+D229+D230+D231+D232+D233+D234+D235+D236+D237+D238+D239+D240+D241+D242+D243+D244+D245+D246+D247+D250+D251+D252+D253+D254+D255+D256+D257+D258+D259</f>
        <v>286.40999999999997</v>
      </c>
      <c r="E204" s="20">
        <f>E205+E207+E209+E211+E213+E215+E217+E219+E221+E223+E224+E225+E226+E227+E228+E229+E230+E231+E232+E233+E234+E235+E236+E237+E238+E239+E240+E241+E242+E243+E244+E245+E246+E247+E250+E251+E252+E253+E254+E255+E256+E257+E258+E259</f>
        <v>76085.21999999999</v>
      </c>
      <c r="F204" s="157">
        <f t="shared" si="9"/>
        <v>6836.1</v>
      </c>
      <c r="G204" s="121">
        <f>G205+G207+G209+G211+G213+G215+G217+G219+G221+G223+G224+G225+G226+G227+G228+G229+G230+G231+G232+G233+G234+G235+G236+G237+G238+G239+G240+G241+G242+G243+G244+G245+G246+G247+G250+G251+G252+G253+G254+G255+G256+G257+G258+G259</f>
        <v>3879.9</v>
      </c>
      <c r="H204" s="20">
        <f t="shared" si="9"/>
        <v>1697.5</v>
      </c>
      <c r="I204" s="20">
        <f t="shared" si="9"/>
        <v>322.8</v>
      </c>
      <c r="J204" s="20">
        <f t="shared" si="9"/>
        <v>935.925</v>
      </c>
      <c r="K204" s="20">
        <f t="shared" si="9"/>
        <v>1329.6</v>
      </c>
      <c r="L204" s="20">
        <f t="shared" si="9"/>
        <v>1329.6</v>
      </c>
      <c r="M204" s="20">
        <f t="shared" si="9"/>
        <v>1475.6</v>
      </c>
      <c r="N204" s="20">
        <f t="shared" si="9"/>
        <v>1475.6</v>
      </c>
      <c r="O204" s="20">
        <f t="shared" si="9"/>
        <v>1225.6</v>
      </c>
      <c r="P204" s="20">
        <f t="shared" si="9"/>
        <v>69249.11999999998</v>
      </c>
    </row>
    <row r="205" spans="1:19" ht="38.25">
      <c r="A205" s="69"/>
      <c r="B205" s="89"/>
      <c r="C205" s="117" t="s">
        <v>272</v>
      </c>
      <c r="D205" s="113">
        <v>11.2</v>
      </c>
      <c r="E205" s="113">
        <v>2633</v>
      </c>
      <c r="F205" s="171">
        <v>2633</v>
      </c>
      <c r="G205" s="113">
        <v>1161.3</v>
      </c>
      <c r="H205" s="113">
        <v>733.5</v>
      </c>
      <c r="I205" s="113">
        <v>72.8</v>
      </c>
      <c r="J205" s="113">
        <v>665.4</v>
      </c>
      <c r="K205" s="113">
        <v>526.6</v>
      </c>
      <c r="L205" s="113">
        <v>526.6</v>
      </c>
      <c r="M205" s="113">
        <v>526.6</v>
      </c>
      <c r="N205" s="113">
        <v>526.6</v>
      </c>
      <c r="O205" s="113">
        <v>526.6</v>
      </c>
      <c r="P205" s="116"/>
      <c r="Q205" s="69"/>
      <c r="R205" s="69"/>
      <c r="S205" s="69"/>
    </row>
    <row r="206" spans="1:19" ht="12.75">
      <c r="A206" s="69"/>
      <c r="B206" s="89"/>
      <c r="C206" s="117"/>
      <c r="D206" s="113"/>
      <c r="E206" s="113"/>
      <c r="F206" s="171"/>
      <c r="G206" s="113"/>
      <c r="H206" s="113"/>
      <c r="I206" s="113"/>
      <c r="J206" s="113"/>
      <c r="K206" s="113"/>
      <c r="L206" s="113"/>
      <c r="M206" s="113"/>
      <c r="N206" s="113"/>
      <c r="O206" s="113"/>
      <c r="P206" s="116"/>
      <c r="Q206" s="69"/>
      <c r="R206" s="69"/>
      <c r="S206" s="69"/>
    </row>
    <row r="207" spans="1:19" s="86" customFormat="1" ht="12.75">
      <c r="A207" s="115"/>
      <c r="B207" s="117"/>
      <c r="C207" s="117" t="s">
        <v>720</v>
      </c>
      <c r="D207" s="113">
        <v>7</v>
      </c>
      <c r="E207" s="113">
        <v>1545.1</v>
      </c>
      <c r="F207" s="171">
        <v>1545.1</v>
      </c>
      <c r="G207" s="113">
        <v>774.6</v>
      </c>
      <c r="H207" s="113">
        <v>250</v>
      </c>
      <c r="I207" s="113">
        <v>250</v>
      </c>
      <c r="J207" s="113">
        <v>270.525</v>
      </c>
      <c r="K207" s="113">
        <v>309</v>
      </c>
      <c r="L207" s="113">
        <v>309</v>
      </c>
      <c r="M207" s="113">
        <v>309</v>
      </c>
      <c r="N207" s="113">
        <v>309</v>
      </c>
      <c r="O207" s="113">
        <v>309</v>
      </c>
      <c r="P207" s="115"/>
      <c r="Q207" s="115"/>
      <c r="R207" s="115"/>
      <c r="S207" s="115"/>
    </row>
    <row r="208" spans="1:19" s="86" customFormat="1" ht="12.75">
      <c r="A208" s="115"/>
      <c r="B208" s="117"/>
      <c r="C208" s="115"/>
      <c r="D208" s="113"/>
      <c r="E208" s="113"/>
      <c r="F208" s="171"/>
      <c r="G208" s="113"/>
      <c r="H208" s="113"/>
      <c r="I208" s="113"/>
      <c r="J208" s="113"/>
      <c r="K208" s="113"/>
      <c r="L208" s="113"/>
      <c r="M208" s="113"/>
      <c r="N208" s="113"/>
      <c r="O208" s="113"/>
      <c r="P208" s="115"/>
      <c r="Q208" s="115"/>
      <c r="R208" s="115"/>
      <c r="S208" s="115"/>
    </row>
    <row r="209" spans="1:19" s="86" customFormat="1" ht="12.75">
      <c r="A209" s="115"/>
      <c r="B209" s="117"/>
      <c r="C209" s="115" t="s">
        <v>273</v>
      </c>
      <c r="D209" s="113">
        <v>2</v>
      </c>
      <c r="E209" s="113">
        <v>488</v>
      </c>
      <c r="F209" s="171">
        <v>488</v>
      </c>
      <c r="G209" s="113">
        <v>244</v>
      </c>
      <c r="H209" s="113">
        <v>244</v>
      </c>
      <c r="I209" s="113"/>
      <c r="J209" s="113"/>
      <c r="K209" s="113">
        <v>244</v>
      </c>
      <c r="L209" s="113">
        <v>244</v>
      </c>
      <c r="M209" s="113"/>
      <c r="N209" s="113"/>
      <c r="O209" s="113"/>
      <c r="P209" s="115"/>
      <c r="Q209" s="115"/>
      <c r="R209" s="115"/>
      <c r="S209" s="115"/>
    </row>
    <row r="210" spans="1:19" s="86" customFormat="1" ht="12.75">
      <c r="A210" s="115"/>
      <c r="B210" s="117"/>
      <c r="C210" s="115"/>
      <c r="D210" s="113"/>
      <c r="E210" s="113"/>
      <c r="F210" s="171"/>
      <c r="G210" s="113"/>
      <c r="H210" s="113"/>
      <c r="I210" s="113"/>
      <c r="J210" s="113"/>
      <c r="K210" s="113"/>
      <c r="L210" s="113"/>
      <c r="M210" s="113"/>
      <c r="N210" s="113"/>
      <c r="O210" s="113"/>
      <c r="P210" s="115"/>
      <c r="Q210" s="115"/>
      <c r="R210" s="115"/>
      <c r="S210" s="115"/>
    </row>
    <row r="211" spans="1:19" s="86" customFormat="1" ht="38.25">
      <c r="A211" s="115"/>
      <c r="B211" s="117"/>
      <c r="C211" s="115" t="s">
        <v>274</v>
      </c>
      <c r="D211" s="113">
        <v>1.5</v>
      </c>
      <c r="E211" s="113">
        <v>578.5</v>
      </c>
      <c r="F211" s="171">
        <v>0</v>
      </c>
      <c r="G211" s="113"/>
      <c r="H211" s="113"/>
      <c r="I211" s="113"/>
      <c r="J211" s="113"/>
      <c r="K211" s="113"/>
      <c r="L211" s="113"/>
      <c r="M211" s="113"/>
      <c r="N211" s="113"/>
      <c r="O211" s="113"/>
      <c r="P211" s="113">
        <v>578.5</v>
      </c>
      <c r="Q211" s="115"/>
      <c r="R211" s="115"/>
      <c r="S211" s="115"/>
    </row>
    <row r="212" spans="1:19" s="86" customFormat="1" ht="12.75">
      <c r="A212" s="115"/>
      <c r="B212" s="117"/>
      <c r="C212" s="115"/>
      <c r="D212" s="113"/>
      <c r="E212" s="113"/>
      <c r="F212" s="171"/>
      <c r="G212" s="113"/>
      <c r="H212" s="113"/>
      <c r="I212" s="113"/>
      <c r="J212" s="113"/>
      <c r="K212" s="113"/>
      <c r="L212" s="113"/>
      <c r="M212" s="113"/>
      <c r="N212" s="113"/>
      <c r="O212" s="113"/>
      <c r="P212" s="115"/>
      <c r="Q212" s="115"/>
      <c r="R212" s="115"/>
      <c r="S212" s="115"/>
    </row>
    <row r="213" spans="1:19" s="86" customFormat="1" ht="25.5">
      <c r="A213" s="115"/>
      <c r="B213" s="117"/>
      <c r="C213" s="115" t="s">
        <v>275</v>
      </c>
      <c r="D213" s="113">
        <v>39</v>
      </c>
      <c r="E213" s="113">
        <v>6962.9</v>
      </c>
      <c r="F213" s="209">
        <v>0</v>
      </c>
      <c r="G213" s="113"/>
      <c r="H213" s="113"/>
      <c r="K213" s="113"/>
      <c r="L213" s="113"/>
      <c r="M213" s="113"/>
      <c r="N213" s="113"/>
      <c r="O213" s="113"/>
      <c r="P213" s="113">
        <v>6962.9</v>
      </c>
      <c r="Q213" s="115"/>
      <c r="R213" s="115"/>
      <c r="S213" s="115"/>
    </row>
    <row r="214" spans="1:19" s="86" customFormat="1" ht="12.75">
      <c r="A214" s="115"/>
      <c r="B214" s="117"/>
      <c r="C214" s="115"/>
      <c r="D214" s="113"/>
      <c r="E214" s="113"/>
      <c r="F214" s="171"/>
      <c r="G214" s="113"/>
      <c r="H214" s="113"/>
      <c r="I214" s="113"/>
      <c r="J214" s="113"/>
      <c r="K214" s="113"/>
      <c r="L214" s="113"/>
      <c r="M214" s="113"/>
      <c r="N214" s="113"/>
      <c r="O214" s="113"/>
      <c r="P214" s="115"/>
      <c r="Q214" s="115"/>
      <c r="R214" s="115"/>
      <c r="S214" s="115"/>
    </row>
    <row r="215" spans="1:19" s="86" customFormat="1" ht="38.25">
      <c r="A215" s="115"/>
      <c r="B215" s="117"/>
      <c r="C215" s="115" t="s">
        <v>276</v>
      </c>
      <c r="D215" s="113">
        <v>4</v>
      </c>
      <c r="E215" s="113">
        <v>1519.6</v>
      </c>
      <c r="F215" s="171">
        <v>0</v>
      </c>
      <c r="G215" s="113"/>
      <c r="H215" s="113"/>
      <c r="I215" s="113"/>
      <c r="J215" s="113"/>
      <c r="K215" s="113"/>
      <c r="L215" s="113"/>
      <c r="M215" s="113"/>
      <c r="N215" s="113"/>
      <c r="O215" s="113"/>
      <c r="P215" s="113">
        <v>1519.6</v>
      </c>
      <c r="Q215" s="115"/>
      <c r="R215" s="115"/>
      <c r="S215" s="115"/>
    </row>
    <row r="216" spans="1:19" s="86" customFormat="1" ht="12.75">
      <c r="A216" s="115"/>
      <c r="B216" s="117"/>
      <c r="C216" s="115"/>
      <c r="D216" s="113"/>
      <c r="E216" s="113"/>
      <c r="F216" s="171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5"/>
      <c r="R216" s="115"/>
      <c r="S216" s="115"/>
    </row>
    <row r="217" spans="1:19" s="86" customFormat="1" ht="12.75">
      <c r="A217" s="115"/>
      <c r="B217" s="117"/>
      <c r="C217" s="115" t="s">
        <v>721</v>
      </c>
      <c r="D217" s="113">
        <v>2.4</v>
      </c>
      <c r="E217" s="113">
        <v>6285.4</v>
      </c>
      <c r="F217" s="171">
        <v>0</v>
      </c>
      <c r="G217" s="113"/>
      <c r="H217" s="113"/>
      <c r="I217" s="113"/>
      <c r="J217" s="113"/>
      <c r="K217" s="113"/>
      <c r="L217" s="113"/>
      <c r="M217" s="113"/>
      <c r="N217" s="113"/>
      <c r="O217" s="113"/>
      <c r="P217" s="113">
        <v>6285.4</v>
      </c>
      <c r="Q217" s="115"/>
      <c r="R217" s="115"/>
      <c r="S217" s="115"/>
    </row>
    <row r="218" spans="1:19" s="86" customFormat="1" ht="12.75">
      <c r="A218" s="115"/>
      <c r="B218" s="117"/>
      <c r="C218" s="115"/>
      <c r="D218" s="113"/>
      <c r="E218" s="113"/>
      <c r="F218" s="171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5"/>
      <c r="R218" s="115"/>
      <c r="S218" s="115"/>
    </row>
    <row r="219" spans="1:19" s="86" customFormat="1" ht="51">
      <c r="A219" s="115"/>
      <c r="B219" s="117"/>
      <c r="C219" s="115" t="s">
        <v>271</v>
      </c>
      <c r="D219" s="113">
        <v>7.5</v>
      </c>
      <c r="E219" s="113">
        <v>2846.7</v>
      </c>
      <c r="F219" s="171">
        <v>0</v>
      </c>
      <c r="G219" s="113"/>
      <c r="H219" s="113"/>
      <c r="I219" s="113"/>
      <c r="J219" s="113"/>
      <c r="K219" s="113"/>
      <c r="L219" s="113"/>
      <c r="M219" s="113"/>
      <c r="N219" s="113"/>
      <c r="O219" s="113"/>
      <c r="P219" s="113">
        <v>2846.7</v>
      </c>
      <c r="Q219" s="115"/>
      <c r="R219" s="115"/>
      <c r="S219" s="115"/>
    </row>
    <row r="220" spans="1:19" s="86" customFormat="1" ht="12.75">
      <c r="A220" s="115"/>
      <c r="B220" s="117"/>
      <c r="C220" s="115"/>
      <c r="D220" s="113"/>
      <c r="E220" s="113"/>
      <c r="F220" s="171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5"/>
      <c r="R220" s="115"/>
      <c r="S220" s="115"/>
    </row>
    <row r="221" spans="1:19" s="86" customFormat="1" ht="12.75">
      <c r="A221" s="115"/>
      <c r="B221" s="117"/>
      <c r="C221" s="115" t="s">
        <v>722</v>
      </c>
      <c r="D221" s="113">
        <v>5.6</v>
      </c>
      <c r="E221" s="113">
        <v>1001.7</v>
      </c>
      <c r="F221" s="171">
        <v>0</v>
      </c>
      <c r="G221" s="113"/>
      <c r="H221" s="113"/>
      <c r="I221" s="113"/>
      <c r="J221" s="113"/>
      <c r="K221" s="113"/>
      <c r="L221" s="113"/>
      <c r="M221" s="113"/>
      <c r="N221" s="113"/>
      <c r="O221" s="113"/>
      <c r="P221" s="113">
        <v>1001.7</v>
      </c>
      <c r="Q221" s="115"/>
      <c r="R221" s="115"/>
      <c r="S221" s="115"/>
    </row>
    <row r="222" spans="1:19" s="86" customFormat="1" ht="12.75">
      <c r="A222" s="115"/>
      <c r="B222" s="117"/>
      <c r="C222" s="115"/>
      <c r="D222" s="113"/>
      <c r="E222" s="113"/>
      <c r="F222" s="171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5"/>
      <c r="R222" s="115"/>
      <c r="S222" s="115"/>
    </row>
    <row r="223" spans="1:19" s="86" customFormat="1" ht="51">
      <c r="A223" s="115"/>
      <c r="B223" s="117"/>
      <c r="C223" s="115" t="s">
        <v>290</v>
      </c>
      <c r="D223" s="113">
        <v>6</v>
      </c>
      <c r="E223" s="113">
        <v>2340.9</v>
      </c>
      <c r="F223" s="171">
        <v>0</v>
      </c>
      <c r="G223" s="113"/>
      <c r="H223" s="113"/>
      <c r="I223" s="113"/>
      <c r="J223" s="113"/>
      <c r="K223" s="113"/>
      <c r="L223" s="113"/>
      <c r="M223" s="113"/>
      <c r="N223" s="113"/>
      <c r="O223" s="113"/>
      <c r="P223" s="113">
        <v>2340.9</v>
      </c>
      <c r="Q223" s="115"/>
      <c r="R223" s="115"/>
      <c r="S223" s="115"/>
    </row>
    <row r="224" spans="1:19" s="86" customFormat="1" ht="12.75">
      <c r="A224" s="115"/>
      <c r="B224" s="117"/>
      <c r="C224" s="115" t="s">
        <v>291</v>
      </c>
      <c r="D224" s="113">
        <v>5.5</v>
      </c>
      <c r="E224" s="113">
        <v>983.6</v>
      </c>
      <c r="F224" s="171">
        <v>0</v>
      </c>
      <c r="G224" s="113"/>
      <c r="H224" s="113"/>
      <c r="I224" s="113"/>
      <c r="J224" s="113"/>
      <c r="K224" s="113"/>
      <c r="L224" s="113"/>
      <c r="M224" s="113"/>
      <c r="N224" s="113"/>
      <c r="O224" s="113"/>
      <c r="P224" s="113">
        <v>983.6</v>
      </c>
      <c r="Q224" s="115"/>
      <c r="R224" s="115"/>
      <c r="S224" s="115"/>
    </row>
    <row r="225" spans="1:19" s="86" customFormat="1" ht="38.25">
      <c r="A225" s="115"/>
      <c r="B225" s="117"/>
      <c r="C225" s="115" t="s">
        <v>292</v>
      </c>
      <c r="D225" s="113">
        <v>3.5</v>
      </c>
      <c r="E225" s="113">
        <v>927.8</v>
      </c>
      <c r="F225" s="171">
        <v>0</v>
      </c>
      <c r="G225" s="113"/>
      <c r="H225" s="113"/>
      <c r="I225" s="113"/>
      <c r="J225" s="113"/>
      <c r="K225" s="113"/>
      <c r="L225" s="113"/>
      <c r="M225" s="113"/>
      <c r="N225" s="113"/>
      <c r="O225" s="113"/>
      <c r="P225" s="113">
        <v>927.8</v>
      </c>
      <c r="Q225" s="115"/>
      <c r="R225" s="115"/>
      <c r="S225" s="115"/>
    </row>
    <row r="226" spans="1:19" s="86" customFormat="1" ht="12.75">
      <c r="A226" s="115"/>
      <c r="B226" s="117"/>
      <c r="C226" s="115" t="s">
        <v>723</v>
      </c>
      <c r="D226" s="113">
        <v>1.4</v>
      </c>
      <c r="E226" s="113">
        <v>256.9</v>
      </c>
      <c r="F226" s="171">
        <v>0</v>
      </c>
      <c r="G226" s="113"/>
      <c r="H226" s="113"/>
      <c r="I226" s="113"/>
      <c r="J226" s="113"/>
      <c r="K226" s="113"/>
      <c r="L226" s="113"/>
      <c r="M226" s="113"/>
      <c r="N226" s="113"/>
      <c r="O226" s="113"/>
      <c r="P226" s="113">
        <v>256.9</v>
      </c>
      <c r="Q226" s="115"/>
      <c r="R226" s="115"/>
      <c r="S226" s="115"/>
    </row>
    <row r="227" spans="1:19" s="86" customFormat="1" ht="76.5">
      <c r="A227" s="115"/>
      <c r="B227" s="117"/>
      <c r="C227" s="115" t="s">
        <v>293</v>
      </c>
      <c r="D227" s="113">
        <v>20.1</v>
      </c>
      <c r="E227" s="113">
        <v>7387.5</v>
      </c>
      <c r="F227" s="171">
        <v>0</v>
      </c>
      <c r="G227" s="113"/>
      <c r="H227" s="113"/>
      <c r="I227" s="113"/>
      <c r="J227" s="113"/>
      <c r="K227" s="113"/>
      <c r="L227" s="113"/>
      <c r="M227" s="113"/>
      <c r="N227" s="113"/>
      <c r="O227" s="113"/>
      <c r="P227" s="113">
        <v>7387.5</v>
      </c>
      <c r="Q227" s="115"/>
      <c r="R227" s="115"/>
      <c r="S227" s="115"/>
    </row>
    <row r="228" spans="1:19" s="86" customFormat="1" ht="12.75">
      <c r="A228" s="115"/>
      <c r="B228" s="117"/>
      <c r="C228" s="115" t="s">
        <v>294</v>
      </c>
      <c r="D228" s="113">
        <v>1.3</v>
      </c>
      <c r="E228" s="113">
        <v>248.1</v>
      </c>
      <c r="F228" s="171">
        <v>0</v>
      </c>
      <c r="G228" s="113"/>
      <c r="H228" s="113"/>
      <c r="I228" s="113"/>
      <c r="J228" s="113"/>
      <c r="K228" s="113"/>
      <c r="L228" s="113"/>
      <c r="M228" s="113"/>
      <c r="N228" s="113"/>
      <c r="O228" s="113"/>
      <c r="P228" s="113">
        <v>248.1</v>
      </c>
      <c r="Q228" s="115"/>
      <c r="R228" s="115"/>
      <c r="S228" s="115"/>
    </row>
    <row r="229" spans="1:19" s="86" customFormat="1" ht="12.75">
      <c r="A229" s="115"/>
      <c r="B229" s="117"/>
      <c r="C229" s="115" t="s">
        <v>724</v>
      </c>
      <c r="D229" s="113">
        <v>3.7</v>
      </c>
      <c r="E229" s="113">
        <v>662.5</v>
      </c>
      <c r="F229" s="171">
        <v>0</v>
      </c>
      <c r="G229" s="113"/>
      <c r="H229" s="113"/>
      <c r="I229" s="113"/>
      <c r="J229" s="113"/>
      <c r="K229" s="113"/>
      <c r="L229" s="113"/>
      <c r="M229" s="113"/>
      <c r="N229" s="113"/>
      <c r="O229" s="113"/>
      <c r="P229" s="113">
        <v>662.5</v>
      </c>
      <c r="Q229" s="115"/>
      <c r="R229" s="115"/>
      <c r="S229" s="115"/>
    </row>
    <row r="230" spans="1:19" s="86" customFormat="1" ht="12.75">
      <c r="A230" s="115"/>
      <c r="B230" s="117"/>
      <c r="C230" s="115" t="s">
        <v>295</v>
      </c>
      <c r="D230" s="113">
        <v>2.8</v>
      </c>
      <c r="E230" s="113">
        <v>523.1</v>
      </c>
      <c r="F230" s="171">
        <v>0</v>
      </c>
      <c r="G230" s="113"/>
      <c r="H230" s="113"/>
      <c r="I230" s="113"/>
      <c r="J230" s="113"/>
      <c r="K230" s="113"/>
      <c r="L230" s="113"/>
      <c r="M230" s="113"/>
      <c r="N230" s="113"/>
      <c r="O230" s="113"/>
      <c r="P230" s="113">
        <v>523.1</v>
      </c>
      <c r="Q230" s="115"/>
      <c r="R230" s="115"/>
      <c r="S230" s="115"/>
    </row>
    <row r="231" spans="1:19" s="86" customFormat="1" ht="12.75">
      <c r="A231" s="115"/>
      <c r="B231" s="117"/>
      <c r="C231" s="115" t="s">
        <v>725</v>
      </c>
      <c r="D231" s="113">
        <v>1.6</v>
      </c>
      <c r="E231" s="113">
        <v>303.4</v>
      </c>
      <c r="F231" s="171">
        <v>0</v>
      </c>
      <c r="G231" s="113"/>
      <c r="H231" s="113"/>
      <c r="I231" s="113"/>
      <c r="J231" s="113"/>
      <c r="K231" s="113"/>
      <c r="L231" s="113"/>
      <c r="M231" s="113"/>
      <c r="N231" s="113"/>
      <c r="O231" s="113"/>
      <c r="P231" s="113">
        <v>303.4</v>
      </c>
      <c r="Q231" s="115"/>
      <c r="R231" s="115"/>
      <c r="S231" s="115"/>
    </row>
    <row r="232" spans="1:19" s="86" customFormat="1" ht="12.75">
      <c r="A232" s="115"/>
      <c r="B232" s="117"/>
      <c r="C232" s="115" t="s">
        <v>726</v>
      </c>
      <c r="D232" s="113">
        <v>2.8</v>
      </c>
      <c r="E232" s="113">
        <v>522.8</v>
      </c>
      <c r="F232" s="171">
        <v>0</v>
      </c>
      <c r="G232" s="113"/>
      <c r="H232" s="113"/>
      <c r="I232" s="113"/>
      <c r="J232" s="113"/>
      <c r="K232" s="113"/>
      <c r="L232" s="113"/>
      <c r="M232" s="113"/>
      <c r="N232" s="113"/>
      <c r="O232" s="113"/>
      <c r="P232" s="113">
        <v>522.8</v>
      </c>
      <c r="Q232" s="115"/>
      <c r="R232" s="115"/>
      <c r="S232" s="115"/>
    </row>
    <row r="233" spans="1:19" s="86" customFormat="1" ht="63.75">
      <c r="A233" s="115"/>
      <c r="B233" s="117"/>
      <c r="C233" s="115" t="s">
        <v>296</v>
      </c>
      <c r="D233" s="113">
        <v>3</v>
      </c>
      <c r="E233" s="113">
        <v>5372.7</v>
      </c>
      <c r="F233" s="171">
        <v>0</v>
      </c>
      <c r="G233" s="113"/>
      <c r="H233" s="113"/>
      <c r="I233" s="113"/>
      <c r="J233" s="113"/>
      <c r="K233" s="113"/>
      <c r="L233" s="113"/>
      <c r="M233" s="113"/>
      <c r="N233" s="113"/>
      <c r="O233" s="113"/>
      <c r="P233" s="113">
        <v>5372.7</v>
      </c>
      <c r="Q233" s="115"/>
      <c r="R233" s="115"/>
      <c r="S233" s="115"/>
    </row>
    <row r="234" spans="1:19" s="86" customFormat="1" ht="12.75">
      <c r="A234" s="115"/>
      <c r="B234" s="117"/>
      <c r="C234" s="115" t="s">
        <v>297</v>
      </c>
      <c r="D234" s="113">
        <v>12.7</v>
      </c>
      <c r="E234" s="113">
        <v>2265.7</v>
      </c>
      <c r="F234" s="171">
        <v>0</v>
      </c>
      <c r="G234" s="113"/>
      <c r="H234" s="113"/>
      <c r="I234" s="113"/>
      <c r="J234" s="113"/>
      <c r="K234" s="113"/>
      <c r="L234" s="113"/>
      <c r="M234" s="113"/>
      <c r="N234" s="113"/>
      <c r="O234" s="113"/>
      <c r="P234" s="113">
        <v>2265.7</v>
      </c>
      <c r="Q234" s="115"/>
      <c r="R234" s="115"/>
      <c r="S234" s="115"/>
    </row>
    <row r="235" spans="1:19" s="86" customFormat="1" ht="25.5">
      <c r="A235" s="115"/>
      <c r="B235" s="117"/>
      <c r="C235" s="115" t="s">
        <v>298</v>
      </c>
      <c r="D235" s="113">
        <v>5.5</v>
      </c>
      <c r="E235" s="113">
        <v>1360.3</v>
      </c>
      <c r="F235" s="171">
        <v>0</v>
      </c>
      <c r="G235" s="113"/>
      <c r="H235" s="113"/>
      <c r="I235" s="113"/>
      <c r="J235" s="113"/>
      <c r="K235" s="113"/>
      <c r="L235" s="113"/>
      <c r="M235" s="113"/>
      <c r="N235" s="113"/>
      <c r="O235" s="113"/>
      <c r="P235" s="113">
        <v>1360.3</v>
      </c>
      <c r="Q235" s="115"/>
      <c r="R235" s="115"/>
      <c r="S235" s="115"/>
    </row>
    <row r="236" spans="1:19" s="86" customFormat="1" ht="12.75">
      <c r="A236" s="115"/>
      <c r="B236" s="117"/>
      <c r="C236" s="115" t="s">
        <v>299</v>
      </c>
      <c r="D236" s="113">
        <v>3.4</v>
      </c>
      <c r="E236" s="113">
        <v>673.02</v>
      </c>
      <c r="F236" s="171">
        <v>0</v>
      </c>
      <c r="G236" s="113"/>
      <c r="H236" s="113"/>
      <c r="I236" s="113"/>
      <c r="J236" s="113"/>
      <c r="K236" s="113"/>
      <c r="L236" s="113"/>
      <c r="M236" s="113"/>
      <c r="N236" s="113"/>
      <c r="O236" s="113"/>
      <c r="P236" s="113">
        <v>673.02</v>
      </c>
      <c r="Q236" s="115"/>
      <c r="R236" s="115"/>
      <c r="S236" s="115"/>
    </row>
    <row r="237" spans="1:19" s="86" customFormat="1" ht="51">
      <c r="A237" s="115"/>
      <c r="B237" s="117"/>
      <c r="C237" s="115" t="s">
        <v>300</v>
      </c>
      <c r="D237" s="113">
        <v>6</v>
      </c>
      <c r="E237" s="113">
        <v>1948.2</v>
      </c>
      <c r="F237" s="171">
        <v>0</v>
      </c>
      <c r="G237" s="113"/>
      <c r="H237" s="113"/>
      <c r="I237" s="113"/>
      <c r="J237" s="113"/>
      <c r="K237" s="113"/>
      <c r="L237" s="113"/>
      <c r="M237" s="113"/>
      <c r="N237" s="113"/>
      <c r="O237" s="113"/>
      <c r="P237" s="113">
        <v>1948.2</v>
      </c>
      <c r="Q237" s="115"/>
      <c r="R237" s="115"/>
      <c r="S237" s="115"/>
    </row>
    <row r="238" spans="1:19" s="86" customFormat="1" ht="12.75">
      <c r="A238" s="115"/>
      <c r="B238" s="117"/>
      <c r="C238" s="115" t="s">
        <v>301</v>
      </c>
      <c r="D238" s="113">
        <v>1.9</v>
      </c>
      <c r="E238" s="113">
        <v>360.7</v>
      </c>
      <c r="F238" s="171">
        <v>0</v>
      </c>
      <c r="G238" s="113"/>
      <c r="H238" s="113"/>
      <c r="I238" s="113"/>
      <c r="J238" s="113"/>
      <c r="K238" s="113"/>
      <c r="L238" s="113"/>
      <c r="M238" s="113"/>
      <c r="N238" s="113"/>
      <c r="O238" s="113"/>
      <c r="P238" s="113">
        <v>360.7</v>
      </c>
      <c r="Q238" s="115"/>
      <c r="R238" s="115"/>
      <c r="S238" s="115"/>
    </row>
    <row r="239" spans="1:19" s="86" customFormat="1" ht="12.75">
      <c r="A239" s="115"/>
      <c r="B239" s="117"/>
      <c r="C239" s="115" t="s">
        <v>302</v>
      </c>
      <c r="D239" s="113">
        <v>1.89</v>
      </c>
      <c r="E239" s="113">
        <v>338.6</v>
      </c>
      <c r="F239" s="171">
        <v>0</v>
      </c>
      <c r="G239" s="113"/>
      <c r="H239" s="113"/>
      <c r="I239" s="113"/>
      <c r="J239" s="113"/>
      <c r="K239" s="113"/>
      <c r="L239" s="113"/>
      <c r="M239" s="113"/>
      <c r="N239" s="113"/>
      <c r="O239" s="113"/>
      <c r="P239" s="113">
        <v>338.6</v>
      </c>
      <c r="Q239" s="115"/>
      <c r="R239" s="115"/>
      <c r="S239" s="115"/>
    </row>
    <row r="240" spans="1:19" s="86" customFormat="1" ht="38.25">
      <c r="A240" s="115"/>
      <c r="B240" s="117"/>
      <c r="C240" s="115" t="s">
        <v>303</v>
      </c>
      <c r="D240" s="113">
        <v>5</v>
      </c>
      <c r="E240" s="113">
        <v>1676.5</v>
      </c>
      <c r="F240" s="171">
        <v>0</v>
      </c>
      <c r="G240" s="113"/>
      <c r="H240" s="113"/>
      <c r="I240" s="113"/>
      <c r="J240" s="113"/>
      <c r="K240" s="113"/>
      <c r="L240" s="113"/>
      <c r="M240" s="113"/>
      <c r="N240" s="113"/>
      <c r="O240" s="113"/>
      <c r="P240" s="113">
        <v>1676.5</v>
      </c>
      <c r="Q240" s="115"/>
      <c r="R240" s="115"/>
      <c r="S240" s="115"/>
    </row>
    <row r="241" spans="1:19" s="86" customFormat="1" ht="12.75">
      <c r="A241" s="115"/>
      <c r="B241" s="117"/>
      <c r="C241" s="115" t="s">
        <v>304</v>
      </c>
      <c r="D241" s="113">
        <v>2</v>
      </c>
      <c r="E241" s="113">
        <v>372.4</v>
      </c>
      <c r="F241" s="171">
        <v>0</v>
      </c>
      <c r="G241" s="113"/>
      <c r="H241" s="113"/>
      <c r="I241" s="113"/>
      <c r="J241" s="113"/>
      <c r="K241" s="113"/>
      <c r="L241" s="113"/>
      <c r="M241" s="113"/>
      <c r="N241" s="113"/>
      <c r="O241" s="113"/>
      <c r="P241" s="113">
        <v>372.4</v>
      </c>
      <c r="Q241" s="115"/>
      <c r="R241" s="115"/>
      <c r="S241" s="115"/>
    </row>
    <row r="242" spans="1:19" s="86" customFormat="1" ht="51">
      <c r="A242" s="115"/>
      <c r="B242" s="117"/>
      <c r="C242" s="115" t="s">
        <v>305</v>
      </c>
      <c r="D242" s="113">
        <v>9</v>
      </c>
      <c r="E242" s="113">
        <v>2934</v>
      </c>
      <c r="F242" s="171">
        <v>0</v>
      </c>
      <c r="G242" s="113"/>
      <c r="H242" s="113"/>
      <c r="I242" s="113"/>
      <c r="J242" s="113"/>
      <c r="K242" s="113"/>
      <c r="L242" s="113"/>
      <c r="M242" s="113"/>
      <c r="N242" s="113"/>
      <c r="O242" s="113"/>
      <c r="P242" s="113">
        <v>2934</v>
      </c>
      <c r="Q242" s="115"/>
      <c r="R242" s="115"/>
      <c r="S242" s="115"/>
    </row>
    <row r="243" spans="1:19" s="86" customFormat="1" ht="12.75">
      <c r="A243" s="115"/>
      <c r="B243" s="117"/>
      <c r="C243" s="115" t="s">
        <v>735</v>
      </c>
      <c r="D243" s="113">
        <v>7.6</v>
      </c>
      <c r="E243" s="113">
        <v>1375.8</v>
      </c>
      <c r="F243" s="171">
        <v>0</v>
      </c>
      <c r="G243" s="113"/>
      <c r="H243" s="113"/>
      <c r="I243" s="113"/>
      <c r="J243" s="113"/>
      <c r="K243" s="113"/>
      <c r="L243" s="113"/>
      <c r="M243" s="113"/>
      <c r="N243" s="113"/>
      <c r="O243" s="113"/>
      <c r="P243" s="113">
        <v>1375.8</v>
      </c>
      <c r="Q243" s="115"/>
      <c r="R243" s="115"/>
      <c r="S243" s="115"/>
    </row>
    <row r="244" spans="1:19" s="86" customFormat="1" ht="12.75">
      <c r="A244" s="115"/>
      <c r="B244" s="117"/>
      <c r="C244" s="115" t="s">
        <v>736</v>
      </c>
      <c r="D244" s="113">
        <v>5.98</v>
      </c>
      <c r="E244" s="113">
        <v>1118.8</v>
      </c>
      <c r="F244" s="171">
        <v>0</v>
      </c>
      <c r="G244" s="113"/>
      <c r="H244" s="113"/>
      <c r="I244" s="113"/>
      <c r="J244" s="113"/>
      <c r="K244" s="113"/>
      <c r="L244" s="113"/>
      <c r="M244" s="113"/>
      <c r="N244" s="113"/>
      <c r="O244" s="113"/>
      <c r="P244" s="113">
        <v>1118.8</v>
      </c>
      <c r="Q244" s="115"/>
      <c r="R244" s="115"/>
      <c r="S244" s="115"/>
    </row>
    <row r="245" spans="1:19" s="86" customFormat="1" ht="38.25">
      <c r="A245" s="115"/>
      <c r="B245" s="117"/>
      <c r="C245" s="115" t="s">
        <v>306</v>
      </c>
      <c r="D245" s="113">
        <v>3</v>
      </c>
      <c r="E245" s="113">
        <v>1182.4</v>
      </c>
      <c r="F245" s="171">
        <v>0</v>
      </c>
      <c r="G245" s="113"/>
      <c r="H245" s="113"/>
      <c r="I245" s="113"/>
      <c r="J245" s="113"/>
      <c r="K245" s="113"/>
      <c r="L245" s="113"/>
      <c r="M245" s="113"/>
      <c r="N245" s="113"/>
      <c r="O245" s="113"/>
      <c r="P245" s="113">
        <v>1182.4</v>
      </c>
      <c r="Q245" s="115"/>
      <c r="R245" s="115"/>
      <c r="S245" s="115"/>
    </row>
    <row r="246" spans="1:19" s="86" customFormat="1" ht="12.75">
      <c r="A246" s="115"/>
      <c r="B246" s="117"/>
      <c r="C246" s="115" t="s">
        <v>737</v>
      </c>
      <c r="D246" s="113">
        <v>6.4</v>
      </c>
      <c r="E246" s="113">
        <v>1147.6</v>
      </c>
      <c r="F246" s="171">
        <v>0</v>
      </c>
      <c r="G246" s="113"/>
      <c r="H246" s="113"/>
      <c r="I246" s="113"/>
      <c r="J246" s="113"/>
      <c r="K246" s="113"/>
      <c r="L246" s="113"/>
      <c r="M246" s="113"/>
      <c r="N246" s="113"/>
      <c r="O246" s="113"/>
      <c r="P246" s="113">
        <v>1147.6</v>
      </c>
      <c r="Q246" s="115"/>
      <c r="R246" s="115"/>
      <c r="S246" s="115"/>
    </row>
    <row r="247" spans="1:19" s="86" customFormat="1" ht="51">
      <c r="A247" s="115"/>
      <c r="B247" s="117"/>
      <c r="C247" s="115" t="s">
        <v>750</v>
      </c>
      <c r="D247" s="105">
        <v>10</v>
      </c>
      <c r="E247" s="113">
        <v>1170</v>
      </c>
      <c r="F247" s="171">
        <v>1170</v>
      </c>
      <c r="G247" s="113">
        <v>700</v>
      </c>
      <c r="H247" s="113">
        <v>470</v>
      </c>
      <c r="I247" s="113"/>
      <c r="J247" s="113"/>
      <c r="K247" s="113"/>
      <c r="L247" s="113"/>
      <c r="M247" s="113">
        <v>390</v>
      </c>
      <c r="N247" s="113">
        <v>390</v>
      </c>
      <c r="O247" s="113">
        <v>390</v>
      </c>
      <c r="P247" s="113"/>
      <c r="Q247" s="115"/>
      <c r="R247" s="115"/>
      <c r="S247" s="115"/>
    </row>
    <row r="248" spans="1:19" s="86" customFormat="1" ht="63.75">
      <c r="A248" s="115"/>
      <c r="B248" s="117"/>
      <c r="C248" s="115" t="s">
        <v>749</v>
      </c>
      <c r="D248" s="105">
        <v>10.5</v>
      </c>
      <c r="E248" s="113">
        <v>6522.7</v>
      </c>
      <c r="F248" s="171">
        <v>0</v>
      </c>
      <c r="G248" s="113"/>
      <c r="H248" s="113"/>
      <c r="I248" s="113"/>
      <c r="J248" s="113"/>
      <c r="K248" s="113"/>
      <c r="L248" s="113"/>
      <c r="M248" s="113"/>
      <c r="N248" s="113"/>
      <c r="O248" s="113"/>
      <c r="P248" s="113">
        <v>6522.7</v>
      </c>
      <c r="Q248" s="115"/>
      <c r="R248" s="115"/>
      <c r="S248" s="115"/>
    </row>
    <row r="250" spans="1:19" s="86" customFormat="1" ht="12.75">
      <c r="A250" s="115"/>
      <c r="B250" s="117"/>
      <c r="C250" s="115" t="s">
        <v>738</v>
      </c>
      <c r="D250" s="113">
        <v>11</v>
      </c>
      <c r="E250" s="113">
        <v>1975.6</v>
      </c>
      <c r="F250" s="171">
        <v>0</v>
      </c>
      <c r="G250" s="113"/>
      <c r="H250" s="113"/>
      <c r="I250" s="113"/>
      <c r="J250" s="113"/>
      <c r="K250" s="113"/>
      <c r="L250" s="113"/>
      <c r="M250" s="113"/>
      <c r="N250" s="113"/>
      <c r="O250" s="113"/>
      <c r="P250" s="113">
        <v>1975.6</v>
      </c>
      <c r="Q250" s="115"/>
      <c r="R250" s="115"/>
      <c r="S250" s="115"/>
    </row>
    <row r="251" spans="1:19" s="86" customFormat="1" ht="12.75">
      <c r="A251" s="115"/>
      <c r="B251" s="117"/>
      <c r="C251" s="115" t="s">
        <v>739</v>
      </c>
      <c r="D251" s="113">
        <v>9.7</v>
      </c>
      <c r="E251" s="113">
        <v>1740.4</v>
      </c>
      <c r="F251" s="171">
        <v>0</v>
      </c>
      <c r="G251" s="113"/>
      <c r="H251" s="113"/>
      <c r="I251" s="113"/>
      <c r="J251" s="113"/>
      <c r="K251" s="113"/>
      <c r="L251" s="113"/>
      <c r="M251" s="113"/>
      <c r="N251" s="113"/>
      <c r="O251" s="113"/>
      <c r="P251" s="113">
        <v>1740.4</v>
      </c>
      <c r="Q251" s="115"/>
      <c r="R251" s="115"/>
      <c r="S251" s="115"/>
    </row>
    <row r="252" spans="1:19" s="86" customFormat="1" ht="12.75">
      <c r="A252" s="115"/>
      <c r="B252" s="117"/>
      <c r="C252" s="115" t="s">
        <v>740</v>
      </c>
      <c r="D252" s="113">
        <v>4.8</v>
      </c>
      <c r="E252" s="113">
        <v>862.2</v>
      </c>
      <c r="F252" s="171">
        <v>0</v>
      </c>
      <c r="G252" s="113"/>
      <c r="H252" s="113"/>
      <c r="I252" s="113"/>
      <c r="J252" s="113"/>
      <c r="K252" s="113"/>
      <c r="L252" s="113"/>
      <c r="M252" s="113"/>
      <c r="N252" s="113"/>
      <c r="O252" s="113"/>
      <c r="P252" s="113">
        <v>862.2</v>
      </c>
      <c r="Q252" s="115"/>
      <c r="R252" s="115"/>
      <c r="S252" s="115"/>
    </row>
    <row r="253" spans="1:19" s="86" customFormat="1" ht="12.75">
      <c r="A253" s="115"/>
      <c r="B253" s="117"/>
      <c r="C253" s="115" t="s">
        <v>741</v>
      </c>
      <c r="D253" s="113">
        <v>3.9</v>
      </c>
      <c r="E253" s="113">
        <v>680.8</v>
      </c>
      <c r="F253" s="171">
        <v>0</v>
      </c>
      <c r="G253" s="113"/>
      <c r="H253" s="113"/>
      <c r="I253" s="113"/>
      <c r="J253" s="113"/>
      <c r="K253" s="113"/>
      <c r="L253" s="113"/>
      <c r="M253" s="113"/>
      <c r="N253" s="113"/>
      <c r="O253" s="113"/>
      <c r="P253" s="113">
        <v>680.8</v>
      </c>
      <c r="Q253" s="115"/>
      <c r="R253" s="115"/>
      <c r="S253" s="115"/>
    </row>
    <row r="254" spans="1:19" s="86" customFormat="1" ht="58.5" customHeight="1">
      <c r="A254" s="115"/>
      <c r="B254" s="117"/>
      <c r="C254" s="115" t="s">
        <v>751</v>
      </c>
      <c r="D254" s="113">
        <v>10</v>
      </c>
      <c r="E254" s="113">
        <v>3253.1</v>
      </c>
      <c r="F254" s="171">
        <v>0</v>
      </c>
      <c r="G254" s="113"/>
      <c r="H254" s="113"/>
      <c r="I254" s="113"/>
      <c r="J254" s="113"/>
      <c r="K254" s="113"/>
      <c r="L254" s="113"/>
      <c r="M254" s="113"/>
      <c r="N254" s="113"/>
      <c r="O254" s="113"/>
      <c r="P254" s="113">
        <v>3253.1</v>
      </c>
      <c r="Q254" s="115"/>
      <c r="R254" s="115"/>
      <c r="S254" s="115"/>
    </row>
    <row r="255" spans="1:19" s="86" customFormat="1" ht="12.75">
      <c r="A255" s="115"/>
      <c r="B255" s="117"/>
      <c r="C255" s="115" t="s">
        <v>742</v>
      </c>
      <c r="D255" s="113">
        <v>16.7</v>
      </c>
      <c r="E255" s="113">
        <v>2869.4</v>
      </c>
      <c r="F255" s="171">
        <v>0</v>
      </c>
      <c r="G255" s="113"/>
      <c r="H255" s="113"/>
      <c r="I255" s="113"/>
      <c r="J255" s="113"/>
      <c r="K255" s="113"/>
      <c r="L255" s="113"/>
      <c r="M255" s="113"/>
      <c r="N255" s="113"/>
      <c r="O255" s="113"/>
      <c r="P255" s="113">
        <v>2869.4</v>
      </c>
      <c r="Q255" s="115"/>
      <c r="R255" s="115"/>
      <c r="S255" s="115"/>
    </row>
    <row r="256" spans="1:19" s="86" customFormat="1" ht="12.75">
      <c r="A256" s="115"/>
      <c r="B256" s="117"/>
      <c r="C256" s="115" t="s">
        <v>743</v>
      </c>
      <c r="D256" s="113">
        <v>8.3</v>
      </c>
      <c r="E256" s="113">
        <v>1423.9</v>
      </c>
      <c r="F256" s="171">
        <v>0</v>
      </c>
      <c r="G256" s="113"/>
      <c r="H256" s="113"/>
      <c r="I256" s="113"/>
      <c r="J256" s="113"/>
      <c r="K256" s="113"/>
      <c r="L256" s="113"/>
      <c r="M256" s="113"/>
      <c r="N256" s="113"/>
      <c r="O256" s="113"/>
      <c r="P256" s="113">
        <v>1423.9</v>
      </c>
      <c r="Q256" s="115"/>
      <c r="R256" s="115"/>
      <c r="S256" s="115"/>
    </row>
    <row r="257" spans="1:19" s="86" customFormat="1" ht="25.5">
      <c r="A257" s="115"/>
      <c r="B257" s="117"/>
      <c r="C257" s="115" t="s">
        <v>307</v>
      </c>
      <c r="D257" s="113">
        <v>3</v>
      </c>
      <c r="E257" s="113">
        <v>819.7</v>
      </c>
      <c r="F257" s="171">
        <v>0</v>
      </c>
      <c r="G257" s="113"/>
      <c r="H257" s="113"/>
      <c r="I257" s="113"/>
      <c r="J257" s="113"/>
      <c r="K257" s="113"/>
      <c r="L257" s="113"/>
      <c r="M257" s="113"/>
      <c r="N257" s="113"/>
      <c r="O257" s="113"/>
      <c r="P257" s="113">
        <v>819.7</v>
      </c>
      <c r="Q257" s="115"/>
      <c r="R257" s="115"/>
      <c r="S257" s="115"/>
    </row>
    <row r="258" spans="1:19" s="86" customFormat="1" ht="12.75">
      <c r="A258" s="115"/>
      <c r="B258" s="117"/>
      <c r="C258" s="115" t="s">
        <v>744</v>
      </c>
      <c r="D258" s="113">
        <v>0.84</v>
      </c>
      <c r="E258" s="113">
        <v>145.9</v>
      </c>
      <c r="F258" s="171">
        <v>0</v>
      </c>
      <c r="G258" s="113"/>
      <c r="H258" s="113"/>
      <c r="I258" s="113"/>
      <c r="J258" s="113"/>
      <c r="O258" s="113"/>
      <c r="P258" s="113">
        <v>145.9</v>
      </c>
      <c r="Q258" s="115"/>
      <c r="R258" s="115"/>
      <c r="S258" s="115"/>
    </row>
    <row r="259" spans="1:19" s="86" customFormat="1" ht="12.75">
      <c r="A259" s="115"/>
      <c r="B259" s="117"/>
      <c r="C259" s="115" t="s">
        <v>745</v>
      </c>
      <c r="D259" s="113">
        <v>5.9</v>
      </c>
      <c r="E259" s="113">
        <v>1000</v>
      </c>
      <c r="F259" s="171">
        <v>1000</v>
      </c>
      <c r="G259" s="113">
        <v>1000</v>
      </c>
      <c r="H259" s="113"/>
      <c r="I259" s="113"/>
      <c r="J259" s="113"/>
      <c r="K259" s="113">
        <v>250</v>
      </c>
      <c r="L259" s="113">
        <v>250</v>
      </c>
      <c r="M259" s="113">
        <v>250</v>
      </c>
      <c r="N259" s="113">
        <v>250</v>
      </c>
      <c r="O259" s="113"/>
      <c r="P259" s="115"/>
      <c r="Q259" s="115"/>
      <c r="R259" s="115"/>
      <c r="S259" s="115"/>
    </row>
    <row r="260" spans="1:18" s="86" customFormat="1" ht="12.75">
      <c r="A260" s="15"/>
      <c r="B260" s="102"/>
      <c r="C260" s="15"/>
      <c r="D260" s="7"/>
      <c r="E260" s="7"/>
      <c r="F260" s="154"/>
      <c r="G260" s="7"/>
      <c r="H260" s="7"/>
      <c r="I260" s="7"/>
      <c r="J260" s="7"/>
      <c r="K260" s="7"/>
      <c r="L260" s="7"/>
      <c r="M260" s="7"/>
      <c r="N260" s="7"/>
      <c r="O260" s="7"/>
      <c r="P260" s="15"/>
      <c r="Q260" s="15"/>
      <c r="R260" s="15"/>
    </row>
    <row r="261" spans="1:18" s="86" customFormat="1" ht="12.75">
      <c r="A261" s="15"/>
      <c r="B261" s="102"/>
      <c r="C261" s="15"/>
      <c r="D261" s="7"/>
      <c r="E261" s="7"/>
      <c r="F261" s="154"/>
      <c r="G261" s="7"/>
      <c r="H261" s="7"/>
      <c r="I261" s="7"/>
      <c r="J261" s="7"/>
      <c r="K261" s="7"/>
      <c r="L261" s="7"/>
      <c r="M261" s="7"/>
      <c r="N261" s="7"/>
      <c r="O261" s="7"/>
      <c r="P261" s="15"/>
      <c r="Q261" s="15"/>
      <c r="R261" s="15"/>
    </row>
    <row r="262" spans="2:16" s="86" customFormat="1" ht="28.5">
      <c r="B262" s="126" t="s">
        <v>655</v>
      </c>
      <c r="D262" s="30">
        <f aca="true" t="shared" si="10" ref="D262:P262">D263+D264+D265+D266+D267+D268+D269+D270+D271+D272+D273+D274+D275+D276+D277+D278+D279+D280+D281+D282+D283+D284+D285+D286+D287+D288+D289</f>
        <v>75.50000000000001</v>
      </c>
      <c r="E262" s="30">
        <f>E263+E264+E265+E266+E267+E268+E269+E270+E271+E272+E273+E274+E275+E276+E277+E278+E279+E280+E281+E282+E283+E284+E285+E286+E287+E288+E289</f>
        <v>27518.399999999998</v>
      </c>
      <c r="F262" s="180">
        <f>F263+F264+F265+F266+F267+F268+F269+F270+F271+F272+F273+F274+F275+F276+F277+F278+F279+F280+F281+F282+F283+F284+F285+F286+F287+F288+F289</f>
        <v>4014.3999999999996</v>
      </c>
      <c r="G262" s="30">
        <f t="shared" si="10"/>
        <v>1679.9999999999998</v>
      </c>
      <c r="H262" s="30">
        <f t="shared" si="10"/>
        <v>648.7</v>
      </c>
      <c r="I262" s="30">
        <f t="shared" si="10"/>
        <v>574</v>
      </c>
      <c r="J262" s="30">
        <f t="shared" si="10"/>
        <v>1111.7</v>
      </c>
      <c r="K262" s="30">
        <f t="shared" si="10"/>
        <v>800</v>
      </c>
      <c r="L262" s="30">
        <f t="shared" si="10"/>
        <v>870</v>
      </c>
      <c r="M262" s="30">
        <f t="shared" si="10"/>
        <v>892.5</v>
      </c>
      <c r="N262" s="30">
        <f t="shared" si="10"/>
        <v>801.7</v>
      </c>
      <c r="O262" s="30">
        <f t="shared" si="10"/>
        <v>650.2</v>
      </c>
      <c r="P262" s="30">
        <f t="shared" si="10"/>
        <v>23504</v>
      </c>
    </row>
    <row r="263" spans="1:16" s="85" customFormat="1" ht="32.25" customHeight="1">
      <c r="A263" s="84"/>
      <c r="B263" s="148"/>
      <c r="C263" s="32" t="s">
        <v>656</v>
      </c>
      <c r="D263" s="84">
        <v>7.9</v>
      </c>
      <c r="E263" s="84">
        <v>3531</v>
      </c>
      <c r="F263" s="185"/>
      <c r="G263" s="84"/>
      <c r="H263" s="84"/>
      <c r="I263" s="84"/>
      <c r="J263" s="84"/>
      <c r="K263" s="84"/>
      <c r="L263" s="84"/>
      <c r="M263" s="84"/>
      <c r="N263" s="84"/>
      <c r="O263" s="84"/>
      <c r="P263" s="84">
        <v>3531</v>
      </c>
    </row>
    <row r="264" spans="1:15" s="85" customFormat="1" ht="20.25" customHeight="1">
      <c r="A264" s="84"/>
      <c r="B264" s="61"/>
      <c r="C264" s="32" t="s">
        <v>657</v>
      </c>
      <c r="D264" s="84">
        <v>4.2</v>
      </c>
      <c r="E264" s="84">
        <v>1740</v>
      </c>
      <c r="F264" s="185">
        <v>1740</v>
      </c>
      <c r="G264" s="84">
        <v>720.4</v>
      </c>
      <c r="H264" s="84">
        <v>236.6</v>
      </c>
      <c r="I264" s="84">
        <v>348</v>
      </c>
      <c r="J264" s="84">
        <v>435</v>
      </c>
      <c r="K264" s="84">
        <v>700</v>
      </c>
      <c r="L264" s="84">
        <v>550</v>
      </c>
      <c r="M264" s="84">
        <v>490</v>
      </c>
      <c r="N264" s="84"/>
      <c r="O264" s="84"/>
    </row>
    <row r="265" spans="1:15" s="85" customFormat="1" ht="21" customHeight="1">
      <c r="A265" s="84"/>
      <c r="B265" s="61"/>
      <c r="C265" s="32" t="s">
        <v>658</v>
      </c>
      <c r="D265" s="84">
        <v>2.2</v>
      </c>
      <c r="E265" s="84">
        <v>822.5</v>
      </c>
      <c r="F265" s="185">
        <v>822.5</v>
      </c>
      <c r="G265" s="84">
        <v>411.2</v>
      </c>
      <c r="H265" s="84">
        <v>367</v>
      </c>
      <c r="I265" s="84">
        <v>44.3</v>
      </c>
      <c r="J265" s="84"/>
      <c r="K265" s="84">
        <v>100</v>
      </c>
      <c r="L265" s="84">
        <v>320</v>
      </c>
      <c r="M265" s="84">
        <v>402.5</v>
      </c>
      <c r="N265" s="84"/>
      <c r="O265" s="84"/>
    </row>
    <row r="266" spans="1:15" s="85" customFormat="1" ht="20.25" customHeight="1">
      <c r="A266" s="84"/>
      <c r="B266" s="61"/>
      <c r="C266" s="32" t="s">
        <v>659</v>
      </c>
      <c r="D266" s="84">
        <v>1</v>
      </c>
      <c r="E266" s="84">
        <v>271.7</v>
      </c>
      <c r="F266" s="185">
        <v>271.7</v>
      </c>
      <c r="G266" s="84">
        <v>135.3</v>
      </c>
      <c r="H266" s="84">
        <v>13.5</v>
      </c>
      <c r="I266" s="84">
        <v>55</v>
      </c>
      <c r="J266" s="84">
        <v>67.9</v>
      </c>
      <c r="K266" s="84"/>
      <c r="L266" s="84"/>
      <c r="M266" s="84"/>
      <c r="N266" s="84">
        <v>271.7</v>
      </c>
      <c r="O266" s="84"/>
    </row>
    <row r="267" spans="1:16" s="85" customFormat="1" ht="21" customHeight="1">
      <c r="A267" s="84"/>
      <c r="B267" s="61"/>
      <c r="C267" s="32" t="s">
        <v>660</v>
      </c>
      <c r="D267" s="84">
        <v>7.9</v>
      </c>
      <c r="E267" s="84">
        <v>2906.3</v>
      </c>
      <c r="F267" s="185"/>
      <c r="G267" s="84"/>
      <c r="H267" s="84"/>
      <c r="I267" s="84"/>
      <c r="J267" s="84"/>
      <c r="K267" s="84"/>
      <c r="L267" s="84"/>
      <c r="M267" s="84"/>
      <c r="N267" s="84"/>
      <c r="O267" s="84"/>
      <c r="P267" s="84">
        <v>2906.3</v>
      </c>
    </row>
    <row r="268" spans="1:15" s="85" customFormat="1" ht="22.5" customHeight="1">
      <c r="A268" s="84"/>
      <c r="B268" s="61"/>
      <c r="C268" s="32" t="s">
        <v>661</v>
      </c>
      <c r="D268" s="84">
        <v>1.7</v>
      </c>
      <c r="E268" s="84">
        <v>632.9</v>
      </c>
      <c r="F268" s="185">
        <v>632.9</v>
      </c>
      <c r="G268" s="84">
        <v>263.5</v>
      </c>
      <c r="H268" s="84">
        <v>31.6</v>
      </c>
      <c r="I268" s="84">
        <v>126.7</v>
      </c>
      <c r="J268" s="84">
        <v>211.1</v>
      </c>
      <c r="K268" s="84"/>
      <c r="L268" s="84"/>
      <c r="M268" s="84"/>
      <c r="N268" s="84">
        <v>300</v>
      </c>
      <c r="O268" s="84">
        <v>332.9</v>
      </c>
    </row>
    <row r="269" spans="1:16" s="85" customFormat="1" ht="19.5" customHeight="1">
      <c r="A269" s="84"/>
      <c r="B269" s="61"/>
      <c r="C269" s="32" t="s">
        <v>662</v>
      </c>
      <c r="D269" s="84">
        <v>4</v>
      </c>
      <c r="E269" s="84">
        <v>1463.7</v>
      </c>
      <c r="F269" s="185">
        <v>0</v>
      </c>
      <c r="G269" s="84"/>
      <c r="H269" s="84"/>
      <c r="I269" s="84"/>
      <c r="J269" s="84"/>
      <c r="K269" s="84"/>
      <c r="L269" s="84"/>
      <c r="M269" s="84"/>
      <c r="N269" s="84"/>
      <c r="O269" s="84"/>
      <c r="P269" s="84">
        <v>1463.7</v>
      </c>
    </row>
    <row r="270" spans="1:16" s="85" customFormat="1" ht="21.75" customHeight="1">
      <c r="A270" s="84"/>
      <c r="B270" s="61"/>
      <c r="C270" s="32" t="s">
        <v>663</v>
      </c>
      <c r="D270" s="84">
        <v>2.2</v>
      </c>
      <c r="E270" s="84">
        <v>646.6</v>
      </c>
      <c r="F270" s="185">
        <v>0</v>
      </c>
      <c r="G270" s="84"/>
      <c r="H270" s="84"/>
      <c r="I270" s="84"/>
      <c r="J270" s="84"/>
      <c r="K270" s="84"/>
      <c r="L270" s="84"/>
      <c r="M270" s="84"/>
      <c r="N270" s="84"/>
      <c r="O270" s="84"/>
      <c r="P270" s="84">
        <v>646.6</v>
      </c>
    </row>
    <row r="271" spans="1:16" s="85" customFormat="1" ht="19.5" customHeight="1">
      <c r="A271" s="84"/>
      <c r="B271" s="61"/>
      <c r="C271" s="32" t="s">
        <v>664</v>
      </c>
      <c r="D271" s="84">
        <v>2.5</v>
      </c>
      <c r="E271" s="84">
        <v>711.5</v>
      </c>
      <c r="F271" s="185">
        <v>0</v>
      </c>
      <c r="G271" s="84"/>
      <c r="H271" s="84"/>
      <c r="I271" s="84"/>
      <c r="J271" s="84"/>
      <c r="K271" s="84"/>
      <c r="L271" s="84"/>
      <c r="M271" s="84"/>
      <c r="N271" s="84"/>
      <c r="O271" s="84"/>
      <c r="P271" s="84">
        <v>711.5</v>
      </c>
    </row>
    <row r="272" spans="1:16" s="85" customFormat="1" ht="20.25" customHeight="1">
      <c r="A272" s="84"/>
      <c r="B272" s="61"/>
      <c r="C272" s="32" t="s">
        <v>308</v>
      </c>
      <c r="D272" s="84">
        <v>1.7</v>
      </c>
      <c r="E272" s="84">
        <v>538.5</v>
      </c>
      <c r="F272" s="185">
        <v>0</v>
      </c>
      <c r="G272" s="84"/>
      <c r="H272" s="84"/>
      <c r="I272" s="84"/>
      <c r="J272" s="84"/>
      <c r="K272" s="84"/>
      <c r="L272" s="84"/>
      <c r="M272" s="84"/>
      <c r="N272" s="84"/>
      <c r="O272" s="84"/>
      <c r="P272" s="84">
        <v>538.5</v>
      </c>
    </row>
    <row r="273" spans="1:16" s="85" customFormat="1" ht="21" customHeight="1">
      <c r="A273" s="84"/>
      <c r="B273" s="61"/>
      <c r="C273" s="32" t="s">
        <v>665</v>
      </c>
      <c r="D273" s="84">
        <v>5</v>
      </c>
      <c r="E273" s="84">
        <v>1679.9</v>
      </c>
      <c r="F273" s="185">
        <v>0</v>
      </c>
      <c r="G273" s="84"/>
      <c r="H273" s="84"/>
      <c r="I273" s="84"/>
      <c r="J273" s="84"/>
      <c r="K273" s="84"/>
      <c r="L273" s="84"/>
      <c r="M273" s="84"/>
      <c r="N273" s="84"/>
      <c r="O273" s="84"/>
      <c r="P273" s="84">
        <v>1679.9</v>
      </c>
    </row>
    <row r="274" spans="1:16" s="85" customFormat="1" ht="27.75" customHeight="1">
      <c r="A274" s="84"/>
      <c r="B274" s="61"/>
      <c r="C274" s="32" t="s">
        <v>666</v>
      </c>
      <c r="D274" s="84">
        <v>2.5</v>
      </c>
      <c r="E274" s="84">
        <v>726.4</v>
      </c>
      <c r="F274" s="185">
        <v>0</v>
      </c>
      <c r="G274" s="84"/>
      <c r="H274" s="84"/>
      <c r="I274" s="84"/>
      <c r="J274" s="84"/>
      <c r="K274" s="84"/>
      <c r="L274" s="84"/>
      <c r="M274" s="84"/>
      <c r="N274" s="84"/>
      <c r="O274" s="84"/>
      <c r="P274" s="84">
        <v>726.4</v>
      </c>
    </row>
    <row r="275" spans="1:16" s="85" customFormat="1" ht="20.25" customHeight="1">
      <c r="A275" s="84"/>
      <c r="B275" s="61"/>
      <c r="C275" s="32" t="s">
        <v>667</v>
      </c>
      <c r="D275" s="84">
        <v>3.5</v>
      </c>
      <c r="E275" s="84">
        <v>1376.6</v>
      </c>
      <c r="F275" s="185">
        <v>0</v>
      </c>
      <c r="G275" s="84"/>
      <c r="H275" s="84"/>
      <c r="I275" s="84"/>
      <c r="J275" s="84"/>
      <c r="K275" s="84"/>
      <c r="L275" s="84"/>
      <c r="M275" s="84"/>
      <c r="N275" s="84"/>
      <c r="O275" s="84"/>
      <c r="P275" s="84">
        <v>1376.6</v>
      </c>
    </row>
    <row r="276" spans="1:16" s="85" customFormat="1" ht="21" customHeight="1">
      <c r="A276" s="84"/>
      <c r="B276" s="61"/>
      <c r="C276" s="32" t="s">
        <v>668</v>
      </c>
      <c r="D276" s="84">
        <v>5</v>
      </c>
      <c r="E276" s="84">
        <v>1679.5</v>
      </c>
      <c r="F276" s="185">
        <v>0</v>
      </c>
      <c r="G276" s="84"/>
      <c r="H276" s="84"/>
      <c r="I276" s="84"/>
      <c r="J276" s="84"/>
      <c r="K276" s="84"/>
      <c r="L276" s="84"/>
      <c r="M276" s="84"/>
      <c r="N276" s="84"/>
      <c r="O276" s="84"/>
      <c r="P276" s="84">
        <v>1679.5</v>
      </c>
    </row>
    <row r="277" spans="1:16" s="85" customFormat="1" ht="18.75" customHeight="1">
      <c r="A277" s="84"/>
      <c r="B277" s="61"/>
      <c r="C277" s="32" t="s">
        <v>669</v>
      </c>
      <c r="D277" s="84">
        <v>1.6</v>
      </c>
      <c r="E277" s="84">
        <v>516.9</v>
      </c>
      <c r="F277" s="185">
        <v>0</v>
      </c>
      <c r="G277" s="84"/>
      <c r="H277" s="84"/>
      <c r="I277" s="84"/>
      <c r="J277" s="84"/>
      <c r="K277" s="84"/>
      <c r="L277" s="84"/>
      <c r="M277" s="84"/>
      <c r="N277" s="84"/>
      <c r="O277" s="84"/>
      <c r="P277" s="84">
        <v>516.9</v>
      </c>
    </row>
    <row r="278" spans="1:16" s="85" customFormat="1" ht="20.25" customHeight="1">
      <c r="A278" s="84"/>
      <c r="B278" s="61"/>
      <c r="C278" s="61" t="s">
        <v>309</v>
      </c>
      <c r="D278" s="84">
        <v>1.1</v>
      </c>
      <c r="E278" s="84">
        <v>408.8</v>
      </c>
      <c r="F278" s="185">
        <v>0</v>
      </c>
      <c r="G278" s="84"/>
      <c r="H278" s="84"/>
      <c r="I278" s="84"/>
      <c r="J278" s="84"/>
      <c r="K278" s="84"/>
      <c r="L278" s="84"/>
      <c r="M278" s="84"/>
      <c r="N278" s="84"/>
      <c r="O278" s="84"/>
      <c r="P278" s="84">
        <v>408.8</v>
      </c>
    </row>
    <row r="279" spans="1:16" s="85" customFormat="1" ht="20.25" customHeight="1">
      <c r="A279" s="84"/>
      <c r="B279" s="61"/>
      <c r="C279" s="32" t="s">
        <v>670</v>
      </c>
      <c r="D279" s="84">
        <v>0.3</v>
      </c>
      <c r="E279" s="84">
        <v>235.8</v>
      </c>
      <c r="F279" s="185">
        <v>0</v>
      </c>
      <c r="G279" s="84"/>
      <c r="H279" s="84"/>
      <c r="I279" s="84"/>
      <c r="J279" s="84"/>
      <c r="K279" s="84"/>
      <c r="L279" s="84"/>
      <c r="M279" s="84"/>
      <c r="N279" s="84"/>
      <c r="O279" s="84"/>
      <c r="P279" s="84">
        <v>235.8</v>
      </c>
    </row>
    <row r="280" spans="1:16" s="85" customFormat="1" ht="19.5" customHeight="1">
      <c r="A280" s="84"/>
      <c r="B280" s="61"/>
      <c r="C280" s="32" t="s">
        <v>672</v>
      </c>
      <c r="D280" s="84">
        <v>2.4</v>
      </c>
      <c r="E280" s="84">
        <v>703</v>
      </c>
      <c r="F280" s="185">
        <v>0</v>
      </c>
      <c r="G280" s="84"/>
      <c r="H280" s="84"/>
      <c r="I280" s="84"/>
      <c r="J280" s="84"/>
      <c r="K280" s="84"/>
      <c r="L280" s="84"/>
      <c r="M280" s="84"/>
      <c r="N280" s="84"/>
      <c r="O280" s="84"/>
      <c r="P280" s="84">
        <v>703</v>
      </c>
    </row>
    <row r="281" spans="1:16" s="85" customFormat="1" ht="16.5" customHeight="1">
      <c r="A281" s="84"/>
      <c r="B281" s="61"/>
      <c r="C281" s="32" t="s">
        <v>310</v>
      </c>
      <c r="D281" s="84">
        <v>4</v>
      </c>
      <c r="E281" s="84">
        <v>1463.7</v>
      </c>
      <c r="F281" s="185">
        <v>0</v>
      </c>
      <c r="G281" s="84"/>
      <c r="H281" s="84"/>
      <c r="I281" s="84"/>
      <c r="J281" s="84"/>
      <c r="K281" s="84"/>
      <c r="L281" s="84"/>
      <c r="M281" s="84"/>
      <c r="N281" s="84"/>
      <c r="O281" s="84"/>
      <c r="P281" s="84">
        <v>1463.7</v>
      </c>
    </row>
    <row r="282" spans="1:16" s="85" customFormat="1" ht="16.5" customHeight="1">
      <c r="A282" s="84"/>
      <c r="B282" s="61"/>
      <c r="C282" s="61" t="s">
        <v>673</v>
      </c>
      <c r="D282" s="84">
        <v>1</v>
      </c>
      <c r="E282" s="84">
        <v>387.2</v>
      </c>
      <c r="F282" s="185">
        <v>0</v>
      </c>
      <c r="G282" s="84"/>
      <c r="H282" s="84"/>
      <c r="I282" s="84"/>
      <c r="J282" s="84"/>
      <c r="K282" s="84"/>
      <c r="L282" s="84"/>
      <c r="M282" s="84"/>
      <c r="N282" s="84"/>
      <c r="O282" s="84"/>
      <c r="P282" s="84">
        <v>387.2</v>
      </c>
    </row>
    <row r="283" spans="1:16" s="85" customFormat="1" ht="19.5" customHeight="1">
      <c r="A283" s="84"/>
      <c r="B283" s="61"/>
      <c r="C283" s="32" t="s">
        <v>674</v>
      </c>
      <c r="D283" s="84">
        <v>1.5</v>
      </c>
      <c r="E283" s="84">
        <v>495.3</v>
      </c>
      <c r="F283" s="185">
        <v>0</v>
      </c>
      <c r="G283" s="84"/>
      <c r="H283" s="84"/>
      <c r="I283" s="84"/>
      <c r="J283" s="84"/>
      <c r="K283" s="84"/>
      <c r="L283" s="84"/>
      <c r="M283" s="84"/>
      <c r="N283" s="84"/>
      <c r="O283" s="84"/>
      <c r="P283" s="84">
        <v>495.3</v>
      </c>
    </row>
    <row r="284" spans="1:15" s="85" customFormat="1" ht="20.25" customHeight="1">
      <c r="A284" s="84"/>
      <c r="B284" s="61"/>
      <c r="C284" s="32" t="s">
        <v>675</v>
      </c>
      <c r="D284" s="84">
        <v>1.7</v>
      </c>
      <c r="E284" s="84">
        <v>547.3</v>
      </c>
      <c r="F284" s="185">
        <v>547.3</v>
      </c>
      <c r="G284" s="84">
        <v>149.6</v>
      </c>
      <c r="H284" s="84"/>
      <c r="I284" s="84"/>
      <c r="J284" s="84">
        <v>397.7</v>
      </c>
      <c r="K284" s="84"/>
      <c r="L284" s="84"/>
      <c r="M284" s="84"/>
      <c r="N284" s="84">
        <v>230</v>
      </c>
      <c r="O284" s="84">
        <v>317.3</v>
      </c>
    </row>
    <row r="285" spans="1:16" s="85" customFormat="1" ht="21.75" customHeight="1">
      <c r="A285" s="84"/>
      <c r="B285" s="61"/>
      <c r="C285" s="32" t="s">
        <v>676</v>
      </c>
      <c r="D285" s="84">
        <v>3</v>
      </c>
      <c r="E285" s="84">
        <v>1256.5</v>
      </c>
      <c r="F285" s="185">
        <v>0</v>
      </c>
      <c r="G285" s="84"/>
      <c r="H285" s="84"/>
      <c r="I285" s="84"/>
      <c r="J285" s="84"/>
      <c r="K285" s="84"/>
      <c r="L285" s="84"/>
      <c r="M285" s="84"/>
      <c r="N285" s="84"/>
      <c r="O285" s="84"/>
      <c r="P285" s="84">
        <v>1256.5</v>
      </c>
    </row>
    <row r="286" spans="1:16" s="85" customFormat="1" ht="21.75" customHeight="1">
      <c r="A286" s="84"/>
      <c r="B286" s="61"/>
      <c r="C286" s="32" t="s">
        <v>677</v>
      </c>
      <c r="D286" s="84">
        <v>0.5</v>
      </c>
      <c r="E286" s="84">
        <v>279.1</v>
      </c>
      <c r="F286" s="185">
        <v>0</v>
      </c>
      <c r="G286" s="84"/>
      <c r="H286" s="84"/>
      <c r="I286" s="84"/>
      <c r="J286" s="84"/>
      <c r="K286" s="84"/>
      <c r="L286" s="84"/>
      <c r="M286" s="84"/>
      <c r="N286" s="84"/>
      <c r="O286" s="84"/>
      <c r="P286" s="84">
        <v>279.1</v>
      </c>
    </row>
    <row r="287" spans="1:16" s="85" customFormat="1" ht="12.75">
      <c r="A287" s="84"/>
      <c r="B287" s="61"/>
      <c r="C287" s="32" t="s">
        <v>678</v>
      </c>
      <c r="D287" s="84">
        <v>2.4</v>
      </c>
      <c r="E287" s="84">
        <v>701.7</v>
      </c>
      <c r="F287" s="185">
        <v>0</v>
      </c>
      <c r="G287" s="84"/>
      <c r="H287" s="84"/>
      <c r="I287" s="84"/>
      <c r="J287" s="84"/>
      <c r="K287" s="84"/>
      <c r="L287" s="84"/>
      <c r="M287" s="84"/>
      <c r="N287" s="84"/>
      <c r="O287" s="84"/>
      <c r="P287" s="84">
        <v>701.7</v>
      </c>
    </row>
    <row r="288" spans="1:16" s="85" customFormat="1" ht="20.25" customHeight="1">
      <c r="A288" s="84"/>
      <c r="B288" s="61"/>
      <c r="C288" s="32" t="s">
        <v>679</v>
      </c>
      <c r="D288" s="84">
        <v>1.7</v>
      </c>
      <c r="E288" s="84">
        <v>548.5</v>
      </c>
      <c r="F288" s="185">
        <v>0</v>
      </c>
      <c r="G288" s="84"/>
      <c r="H288" s="84"/>
      <c r="I288" s="84"/>
      <c r="J288" s="84"/>
      <c r="K288" s="84"/>
      <c r="L288" s="84"/>
      <c r="M288" s="84"/>
      <c r="N288" s="84"/>
      <c r="O288" s="84"/>
      <c r="P288" s="84">
        <v>548.5</v>
      </c>
    </row>
    <row r="289" spans="1:16" s="85" customFormat="1" ht="26.25" customHeight="1">
      <c r="A289" s="84"/>
      <c r="B289" s="61"/>
      <c r="C289" s="32" t="s">
        <v>680</v>
      </c>
      <c r="D289" s="84">
        <v>3</v>
      </c>
      <c r="E289" s="84">
        <v>1247.5</v>
      </c>
      <c r="F289" s="185">
        <v>0</v>
      </c>
      <c r="G289" s="84"/>
      <c r="H289" s="84"/>
      <c r="I289" s="84"/>
      <c r="J289" s="84"/>
      <c r="K289" s="84"/>
      <c r="L289" s="84"/>
      <c r="M289" s="84"/>
      <c r="N289" s="84"/>
      <c r="O289" s="84"/>
      <c r="P289" s="84">
        <v>1247.5</v>
      </c>
    </row>
    <row r="290" spans="1:15" s="85" customFormat="1" ht="18" customHeight="1">
      <c r="A290" s="84"/>
      <c r="B290" s="61"/>
      <c r="C290" s="32"/>
      <c r="D290" s="84"/>
      <c r="E290" s="84"/>
      <c r="F290" s="185"/>
      <c r="G290" s="84"/>
      <c r="H290" s="84"/>
      <c r="I290" s="84"/>
      <c r="J290" s="84"/>
      <c r="K290" s="84"/>
      <c r="L290" s="84"/>
      <c r="M290" s="84"/>
      <c r="N290" s="84"/>
      <c r="O290" s="84"/>
    </row>
    <row r="291" spans="1:16" s="85" customFormat="1" ht="31.5" customHeight="1">
      <c r="A291" s="84"/>
      <c r="B291" s="139" t="s">
        <v>681</v>
      </c>
      <c r="C291" s="32"/>
      <c r="D291" s="20">
        <f aca="true" t="shared" si="11" ref="D291:P291">D292+D294</f>
        <v>39.3</v>
      </c>
      <c r="E291" s="20">
        <f t="shared" si="11"/>
        <v>17400</v>
      </c>
      <c r="F291" s="157">
        <f>F292+F294</f>
        <v>5880</v>
      </c>
      <c r="G291" s="20">
        <f t="shared" si="11"/>
        <v>980</v>
      </c>
      <c r="H291" s="20">
        <f t="shared" si="11"/>
        <v>4900</v>
      </c>
      <c r="I291" s="20">
        <f t="shared" si="11"/>
        <v>0</v>
      </c>
      <c r="J291" s="20">
        <f t="shared" si="11"/>
        <v>0</v>
      </c>
      <c r="K291" s="20">
        <f t="shared" si="11"/>
        <v>1176</v>
      </c>
      <c r="L291" s="20">
        <f t="shared" si="11"/>
        <v>1176</v>
      </c>
      <c r="M291" s="20">
        <f t="shared" si="11"/>
        <v>1176</v>
      </c>
      <c r="N291" s="20">
        <f t="shared" si="11"/>
        <v>1176</v>
      </c>
      <c r="O291" s="20">
        <f t="shared" si="11"/>
        <v>1176</v>
      </c>
      <c r="P291" s="20">
        <f t="shared" si="11"/>
        <v>11520</v>
      </c>
    </row>
    <row r="292" spans="1:16" s="15" customFormat="1" ht="25.5">
      <c r="A292" s="7"/>
      <c r="B292" s="102"/>
      <c r="C292" s="102" t="s">
        <v>682</v>
      </c>
      <c r="D292" s="7">
        <v>17.5</v>
      </c>
      <c r="E292" s="7">
        <v>9900</v>
      </c>
      <c r="F292" s="154">
        <v>5880</v>
      </c>
      <c r="G292" s="7">
        <v>980</v>
      </c>
      <c r="H292" s="7">
        <v>4900</v>
      </c>
      <c r="I292" s="7"/>
      <c r="J292" s="7"/>
      <c r="K292" s="7">
        <v>1176</v>
      </c>
      <c r="L292" s="7">
        <v>1176</v>
      </c>
      <c r="M292" s="7">
        <v>1176</v>
      </c>
      <c r="N292" s="7">
        <v>1176</v>
      </c>
      <c r="O292" s="7">
        <v>1176</v>
      </c>
      <c r="P292" s="7">
        <v>4020</v>
      </c>
    </row>
    <row r="293" spans="2:6" ht="12.75">
      <c r="B293" s="89"/>
      <c r="F293" s="163"/>
    </row>
    <row r="294" spans="2:16" ht="25.5">
      <c r="B294" s="89"/>
      <c r="C294" s="102" t="s">
        <v>311</v>
      </c>
      <c r="D294" s="60">
        <v>21.8</v>
      </c>
      <c r="E294" s="60">
        <v>7500</v>
      </c>
      <c r="F294" s="177">
        <v>0</v>
      </c>
      <c r="G294" s="60"/>
      <c r="H294" s="60"/>
      <c r="I294" s="60"/>
      <c r="J294" s="60"/>
      <c r="K294" s="60"/>
      <c r="L294" s="60"/>
      <c r="M294" s="60"/>
      <c r="N294" s="60"/>
      <c r="O294" s="60"/>
      <c r="P294" s="60">
        <v>7500</v>
      </c>
    </row>
    <row r="295" spans="2:16" ht="29.25">
      <c r="B295" s="140" t="s">
        <v>344</v>
      </c>
      <c r="D295" s="211">
        <f aca="true" t="shared" si="12" ref="D295:P295">D296+D298+D299+D301+D303+D305+D307+D309+D311+D313</f>
        <v>48.5</v>
      </c>
      <c r="E295" s="211">
        <f t="shared" si="12"/>
        <v>14941.2</v>
      </c>
      <c r="F295" s="212">
        <f t="shared" si="12"/>
        <v>2309.7</v>
      </c>
      <c r="G295" s="211">
        <f t="shared" si="12"/>
        <v>1260</v>
      </c>
      <c r="H295" s="211">
        <f t="shared" si="12"/>
        <v>1007.2</v>
      </c>
      <c r="I295" s="211">
        <f t="shared" si="12"/>
        <v>22.5</v>
      </c>
      <c r="J295" s="211">
        <f t="shared" si="12"/>
        <v>20</v>
      </c>
      <c r="K295" s="211">
        <f t="shared" si="12"/>
        <v>695</v>
      </c>
      <c r="L295" s="211">
        <f t="shared" si="12"/>
        <v>696.7</v>
      </c>
      <c r="M295" s="211">
        <f t="shared" si="12"/>
        <v>306</v>
      </c>
      <c r="N295" s="211">
        <f t="shared" si="12"/>
        <v>306</v>
      </c>
      <c r="O295" s="211">
        <f t="shared" si="12"/>
        <v>306</v>
      </c>
      <c r="P295" s="211">
        <f t="shared" si="12"/>
        <v>12631.5</v>
      </c>
    </row>
    <row r="296" spans="2:16" s="14" customFormat="1" ht="12.75">
      <c r="B296" s="81"/>
      <c r="C296" s="14" t="s">
        <v>683</v>
      </c>
      <c r="D296" s="6">
        <v>0.5</v>
      </c>
      <c r="E296" s="6">
        <v>279.2</v>
      </c>
      <c r="F296" s="164"/>
      <c r="G296" s="6"/>
      <c r="H296" s="6"/>
      <c r="I296" s="6"/>
      <c r="J296" s="6"/>
      <c r="K296" s="6"/>
      <c r="L296" s="6"/>
      <c r="M296" s="6"/>
      <c r="N296" s="6"/>
      <c r="O296" s="6"/>
      <c r="P296" s="6">
        <v>279.2</v>
      </c>
    </row>
    <row r="297" spans="2:16" s="14" customFormat="1" ht="12.75">
      <c r="B297" s="81"/>
      <c r="D297" s="6"/>
      <c r="E297" s="6"/>
      <c r="F297" s="164"/>
      <c r="G297" s="6"/>
      <c r="H297" s="6"/>
      <c r="I297" s="6"/>
      <c r="J297" s="6"/>
      <c r="K297" s="6"/>
      <c r="L297" s="6"/>
      <c r="M297" s="6"/>
      <c r="N297" s="6"/>
      <c r="O297" s="6"/>
      <c r="P297" s="6"/>
    </row>
    <row r="298" spans="2:16" s="14" customFormat="1" ht="12.75">
      <c r="B298" s="81"/>
      <c r="C298" s="14" t="s">
        <v>684</v>
      </c>
      <c r="D298" s="6">
        <v>2.5</v>
      </c>
      <c r="E298" s="6">
        <v>711.7</v>
      </c>
      <c r="F298" s="164">
        <v>0</v>
      </c>
      <c r="G298" s="6"/>
      <c r="H298" s="6"/>
      <c r="I298" s="6"/>
      <c r="J298" s="6"/>
      <c r="K298" s="6"/>
      <c r="L298" s="6"/>
      <c r="M298" s="6"/>
      <c r="N298" s="6"/>
      <c r="O298" s="6"/>
      <c r="P298" s="6">
        <v>711.7</v>
      </c>
    </row>
    <row r="299" spans="2:16" s="14" customFormat="1" ht="12.75">
      <c r="B299" s="81"/>
      <c r="C299" s="14" t="s">
        <v>685</v>
      </c>
      <c r="D299" s="6">
        <v>0.5</v>
      </c>
      <c r="E299" s="6">
        <v>279.2</v>
      </c>
      <c r="F299" s="164">
        <v>0</v>
      </c>
      <c r="G299" s="6"/>
      <c r="H299" s="6"/>
      <c r="I299" s="6"/>
      <c r="J299" s="6"/>
      <c r="K299" s="6"/>
      <c r="L299" s="6"/>
      <c r="M299" s="6"/>
      <c r="N299" s="6"/>
      <c r="O299" s="6"/>
      <c r="P299" s="6">
        <v>279.2</v>
      </c>
    </row>
    <row r="300" spans="2:16" s="14" customFormat="1" ht="12.75">
      <c r="B300" s="81"/>
      <c r="D300" s="6"/>
      <c r="E300" s="6"/>
      <c r="F300" s="164"/>
      <c r="G300" s="6"/>
      <c r="H300" s="6"/>
      <c r="I300" s="6"/>
      <c r="J300" s="6"/>
      <c r="K300" s="6"/>
      <c r="L300" s="6"/>
      <c r="M300" s="6"/>
      <c r="N300" s="6"/>
      <c r="O300" s="6"/>
      <c r="P300" s="6"/>
    </row>
    <row r="301" spans="2:16" s="14" customFormat="1" ht="25.5">
      <c r="B301" s="81"/>
      <c r="C301" s="81" t="s">
        <v>312</v>
      </c>
      <c r="D301" s="6">
        <v>5.4</v>
      </c>
      <c r="E301" s="6">
        <v>1818.1</v>
      </c>
      <c r="F301" s="164">
        <v>918</v>
      </c>
      <c r="G301" s="6">
        <v>550</v>
      </c>
      <c r="H301" s="6">
        <v>348.2</v>
      </c>
      <c r="I301" s="6">
        <v>9.8</v>
      </c>
      <c r="J301" s="6">
        <v>10</v>
      </c>
      <c r="K301" s="6"/>
      <c r="L301" s="6"/>
      <c r="M301" s="6">
        <v>306</v>
      </c>
      <c r="N301" s="6">
        <v>306</v>
      </c>
      <c r="O301" s="6">
        <v>306</v>
      </c>
      <c r="P301" s="6">
        <v>900.1</v>
      </c>
    </row>
    <row r="302" spans="2:16" s="14" customFormat="1" ht="12.75">
      <c r="B302" s="81"/>
      <c r="D302" s="6"/>
      <c r="E302" s="6"/>
      <c r="F302" s="164"/>
      <c r="G302" s="6"/>
      <c r="H302" s="6"/>
      <c r="I302" s="6"/>
      <c r="J302" s="6"/>
      <c r="K302" s="6"/>
      <c r="L302" s="6"/>
      <c r="M302" s="6"/>
      <c r="N302" s="6"/>
      <c r="O302" s="6"/>
      <c r="P302" s="6"/>
    </row>
    <row r="303" spans="2:16" s="14" customFormat="1" ht="12.75">
      <c r="B303" s="81"/>
      <c r="C303" s="14" t="s">
        <v>691</v>
      </c>
      <c r="D303" s="6">
        <v>3</v>
      </c>
      <c r="E303" s="6">
        <v>820</v>
      </c>
      <c r="F303" s="164">
        <v>0</v>
      </c>
      <c r="G303" s="6"/>
      <c r="H303" s="6"/>
      <c r="I303" s="6"/>
      <c r="J303" s="6"/>
      <c r="K303" s="6"/>
      <c r="L303" s="6"/>
      <c r="M303" s="6"/>
      <c r="N303" s="6"/>
      <c r="O303" s="6"/>
      <c r="P303" s="6">
        <v>820</v>
      </c>
    </row>
    <row r="304" spans="2:16" s="14" customFormat="1" ht="12.75">
      <c r="B304" s="81"/>
      <c r="D304" s="6"/>
      <c r="E304" s="6"/>
      <c r="F304" s="164"/>
      <c r="G304" s="6"/>
      <c r="H304" s="6"/>
      <c r="I304" s="6"/>
      <c r="J304" s="6"/>
      <c r="K304" s="6"/>
      <c r="L304" s="6"/>
      <c r="M304" s="6"/>
      <c r="N304" s="6"/>
      <c r="O304" s="6"/>
      <c r="P304" s="6"/>
    </row>
    <row r="305" spans="2:16" s="14" customFormat="1" ht="25.5">
      <c r="B305" s="81"/>
      <c r="C305" s="14" t="s">
        <v>313</v>
      </c>
      <c r="D305" s="6">
        <v>12.6</v>
      </c>
      <c r="E305" s="6">
        <v>3891</v>
      </c>
      <c r="F305" s="164">
        <v>711.7</v>
      </c>
      <c r="G305" s="6">
        <v>490</v>
      </c>
      <c r="H305" s="6">
        <v>219</v>
      </c>
      <c r="I305" s="6">
        <v>2.7</v>
      </c>
      <c r="J305" s="6"/>
      <c r="K305" s="6">
        <v>355</v>
      </c>
      <c r="L305" s="6">
        <v>356.7</v>
      </c>
      <c r="M305" s="6"/>
      <c r="N305" s="6"/>
      <c r="O305" s="6"/>
      <c r="P305" s="6">
        <v>3179.3</v>
      </c>
    </row>
    <row r="306" spans="2:16" s="14" customFormat="1" ht="12.75">
      <c r="B306" s="81"/>
      <c r="D306" s="6"/>
      <c r="E306" s="6"/>
      <c r="F306" s="164"/>
      <c r="G306" s="6"/>
      <c r="H306" s="6"/>
      <c r="I306" s="6"/>
      <c r="J306" s="6"/>
      <c r="K306" s="6"/>
      <c r="L306" s="6"/>
      <c r="M306" s="6"/>
      <c r="N306" s="6"/>
      <c r="O306" s="6"/>
      <c r="P306" s="6"/>
    </row>
    <row r="307" spans="2:16" s="14" customFormat="1" ht="25.5">
      <c r="B307" s="81"/>
      <c r="C307" s="14" t="s">
        <v>692</v>
      </c>
      <c r="D307" s="6">
        <v>2.5</v>
      </c>
      <c r="E307" s="6">
        <v>680</v>
      </c>
      <c r="F307" s="164">
        <v>680</v>
      </c>
      <c r="G307" s="6">
        <v>220</v>
      </c>
      <c r="H307" s="6">
        <v>440</v>
      </c>
      <c r="I307" s="6">
        <v>10</v>
      </c>
      <c r="J307" s="6">
        <v>10</v>
      </c>
      <c r="K307" s="6">
        <v>340</v>
      </c>
      <c r="L307" s="6">
        <v>340</v>
      </c>
      <c r="M307" s="6"/>
      <c r="N307" s="6"/>
      <c r="O307" s="6"/>
      <c r="P307" s="6"/>
    </row>
    <row r="308" spans="2:16" s="14" customFormat="1" ht="12.75">
      <c r="B308" s="81"/>
      <c r="D308" s="6"/>
      <c r="E308" s="6"/>
      <c r="F308" s="164"/>
      <c r="G308" s="6"/>
      <c r="H308" s="6"/>
      <c r="I308" s="6"/>
      <c r="J308" s="6"/>
      <c r="K308" s="6"/>
      <c r="L308" s="6"/>
      <c r="M308" s="6"/>
      <c r="N308" s="6"/>
      <c r="O308" s="6"/>
      <c r="P308" s="6"/>
    </row>
    <row r="309" spans="2:16" s="14" customFormat="1" ht="25.5">
      <c r="B309" s="81"/>
      <c r="C309" s="14" t="s">
        <v>314</v>
      </c>
      <c r="D309" s="6">
        <v>11.5</v>
      </c>
      <c r="E309" s="6">
        <v>4141</v>
      </c>
      <c r="F309" s="164">
        <v>0</v>
      </c>
      <c r="G309" s="6"/>
      <c r="H309" s="6"/>
      <c r="I309" s="6"/>
      <c r="J309" s="6"/>
      <c r="K309" s="6"/>
      <c r="L309" s="6"/>
      <c r="M309" s="6"/>
      <c r="N309" s="6"/>
      <c r="O309" s="6"/>
      <c r="P309" s="6">
        <v>4141</v>
      </c>
    </row>
    <row r="310" spans="2:16" s="14" customFormat="1" ht="12.75">
      <c r="B310" s="81"/>
      <c r="D310" s="6"/>
      <c r="E310" s="6"/>
      <c r="F310" s="164"/>
      <c r="G310" s="6"/>
      <c r="H310" s="6"/>
      <c r="I310" s="6"/>
      <c r="J310" s="6"/>
      <c r="K310" s="6"/>
      <c r="L310" s="6"/>
      <c r="M310" s="6"/>
      <c r="N310" s="6"/>
      <c r="O310" s="6"/>
      <c r="P310" s="6"/>
    </row>
    <row r="311" spans="2:16" s="14" customFormat="1" ht="12.75">
      <c r="B311" s="81"/>
      <c r="C311" s="14" t="s">
        <v>693</v>
      </c>
      <c r="D311" s="6">
        <v>8</v>
      </c>
      <c r="E311" s="6">
        <v>1890</v>
      </c>
      <c r="F311" s="164">
        <v>0</v>
      </c>
      <c r="G311" s="6"/>
      <c r="H311" s="6"/>
      <c r="I311" s="6"/>
      <c r="J311" s="6"/>
      <c r="K311" s="6"/>
      <c r="L311" s="6"/>
      <c r="M311" s="6"/>
      <c r="N311" s="6"/>
      <c r="O311" s="6"/>
      <c r="P311" s="6">
        <v>1890</v>
      </c>
    </row>
    <row r="312" spans="2:16" s="14" customFormat="1" ht="12.75">
      <c r="B312" s="81"/>
      <c r="D312" s="6"/>
      <c r="E312" s="6"/>
      <c r="F312" s="164"/>
      <c r="G312" s="6"/>
      <c r="H312" s="6"/>
      <c r="I312" s="6"/>
      <c r="J312" s="6"/>
      <c r="K312" s="6"/>
      <c r="L312" s="6"/>
      <c r="M312" s="6"/>
      <c r="N312" s="6"/>
      <c r="O312" s="6"/>
      <c r="P312" s="6"/>
    </row>
    <row r="313" spans="2:16" s="14" customFormat="1" ht="25.5">
      <c r="B313" s="81"/>
      <c r="C313" s="14" t="s">
        <v>694</v>
      </c>
      <c r="D313" s="6">
        <v>2</v>
      </c>
      <c r="E313" s="6">
        <v>431</v>
      </c>
      <c r="F313" s="164">
        <v>0</v>
      </c>
      <c r="G313" s="6"/>
      <c r="H313" s="6"/>
      <c r="I313" s="6"/>
      <c r="J313" s="6"/>
      <c r="K313" s="6"/>
      <c r="L313" s="6"/>
      <c r="M313" s="6"/>
      <c r="N313" s="6"/>
      <c r="O313" s="6"/>
      <c r="P313" s="6">
        <v>431</v>
      </c>
    </row>
    <row r="314" spans="2:6" ht="12.75">
      <c r="B314" s="89"/>
      <c r="F314" s="163"/>
    </row>
    <row r="315" spans="2:6" ht="12.75">
      <c r="B315" s="89"/>
      <c r="F315" s="163"/>
    </row>
    <row r="316" spans="2:6" ht="12.75">
      <c r="B316" s="89"/>
      <c r="F316" s="163"/>
    </row>
    <row r="317" spans="2:6" ht="12.75">
      <c r="B317" s="89"/>
      <c r="F317" s="163"/>
    </row>
    <row r="318" spans="2:16" s="14" customFormat="1" ht="29.25">
      <c r="B318" s="140" t="s">
        <v>695</v>
      </c>
      <c r="D318" s="30">
        <f aca="true" t="shared" si="13" ref="D318:P318">D319+D320+D321+D322+D323+D324+D325+D326+D327+D328+D329+D330+D331+D332+D333+D334+D335</f>
        <v>116.5</v>
      </c>
      <c r="E318" s="30">
        <f t="shared" si="13"/>
        <v>32620</v>
      </c>
      <c r="F318" s="180">
        <f>F319+F320+F321+F322+F323+F324+F325+F326+F327+F328+F329+F330+F331+F332+F333+F334+F335</f>
        <v>6720</v>
      </c>
      <c r="G318" s="30">
        <f>G319+G320+G321+G322+G323+G324+G325+G326+G327+G328+G329+G330+G331+G332+G333+G334+G335</f>
        <v>1660</v>
      </c>
      <c r="H318" s="30">
        <f t="shared" si="13"/>
        <v>2500</v>
      </c>
      <c r="I318" s="30">
        <f t="shared" si="13"/>
        <v>160</v>
      </c>
      <c r="J318" s="30">
        <f t="shared" si="13"/>
        <v>2400</v>
      </c>
      <c r="K318" s="30">
        <f t="shared" si="13"/>
        <v>2688</v>
      </c>
      <c r="L318" s="30">
        <f t="shared" si="13"/>
        <v>1008</v>
      </c>
      <c r="M318" s="30">
        <f t="shared" si="13"/>
        <v>1008</v>
      </c>
      <c r="N318" s="30">
        <f t="shared" si="13"/>
        <v>1008</v>
      </c>
      <c r="O318" s="30">
        <f t="shared" si="13"/>
        <v>1008</v>
      </c>
      <c r="P318" s="30">
        <f t="shared" si="13"/>
        <v>25900</v>
      </c>
    </row>
    <row r="319" spans="2:16" s="14" customFormat="1" ht="25.5">
      <c r="B319" s="81"/>
      <c r="C319" s="14" t="s">
        <v>697</v>
      </c>
      <c r="D319" s="6">
        <v>1.5</v>
      </c>
      <c r="E319" s="6">
        <v>420</v>
      </c>
      <c r="F319" s="164">
        <v>0</v>
      </c>
      <c r="G319" s="6"/>
      <c r="H319" s="6"/>
      <c r="I319" s="6"/>
      <c r="J319" s="6"/>
      <c r="K319" s="6"/>
      <c r="L319" s="6"/>
      <c r="M319" s="6"/>
      <c r="N319" s="6"/>
      <c r="O319" s="6"/>
      <c r="P319" s="6">
        <v>420</v>
      </c>
    </row>
    <row r="320" spans="2:16" s="14" customFormat="1" ht="25.5">
      <c r="B320" s="81"/>
      <c r="C320" s="14" t="s">
        <v>698</v>
      </c>
      <c r="D320" s="6">
        <v>2</v>
      </c>
      <c r="E320" s="6">
        <v>560</v>
      </c>
      <c r="F320" s="164">
        <v>0</v>
      </c>
      <c r="G320" s="6"/>
      <c r="H320" s="6"/>
      <c r="I320" s="6"/>
      <c r="J320" s="6"/>
      <c r="K320" s="6"/>
      <c r="L320" s="6"/>
      <c r="M320" s="6"/>
      <c r="N320" s="6"/>
      <c r="O320" s="6"/>
      <c r="P320" s="6">
        <v>560</v>
      </c>
    </row>
    <row r="321" spans="2:16" s="14" customFormat="1" ht="25.5">
      <c r="B321" s="81"/>
      <c r="C321" s="14" t="s">
        <v>699</v>
      </c>
      <c r="D321" s="6">
        <v>1</v>
      </c>
      <c r="E321" s="6">
        <v>280</v>
      </c>
      <c r="F321" s="164">
        <v>0</v>
      </c>
      <c r="G321" s="6"/>
      <c r="H321" s="6"/>
      <c r="I321" s="6"/>
      <c r="J321" s="6"/>
      <c r="K321" s="6"/>
      <c r="L321" s="6"/>
      <c r="M321" s="6"/>
      <c r="N321" s="6"/>
      <c r="O321" s="6"/>
      <c r="P321" s="6">
        <v>280</v>
      </c>
    </row>
    <row r="322" spans="2:16" s="14" customFormat="1" ht="25.5">
      <c r="B322" s="81"/>
      <c r="C322" s="14" t="s">
        <v>700</v>
      </c>
      <c r="D322" s="6">
        <v>5</v>
      </c>
      <c r="E322" s="6">
        <v>1400</v>
      </c>
      <c r="F322" s="164">
        <v>0</v>
      </c>
      <c r="G322" s="6"/>
      <c r="H322" s="6"/>
      <c r="I322" s="6"/>
      <c r="J322" s="6"/>
      <c r="K322" s="6"/>
      <c r="L322" s="6"/>
      <c r="M322" s="6"/>
      <c r="N322" s="6"/>
      <c r="O322" s="6"/>
      <c r="P322" s="6">
        <v>1400</v>
      </c>
    </row>
    <row r="323" spans="2:16" s="14" customFormat="1" ht="25.5">
      <c r="B323" s="81"/>
      <c r="C323" s="14" t="s">
        <v>315</v>
      </c>
      <c r="D323" s="6">
        <v>1</v>
      </c>
      <c r="E323" s="6">
        <v>280</v>
      </c>
      <c r="F323" s="164">
        <v>0</v>
      </c>
      <c r="G323" s="6"/>
      <c r="H323" s="6"/>
      <c r="I323" s="6"/>
      <c r="J323" s="6"/>
      <c r="K323" s="6"/>
      <c r="L323" s="6"/>
      <c r="M323" s="6"/>
      <c r="N323" s="6"/>
      <c r="O323" s="6"/>
      <c r="P323" s="6">
        <v>280</v>
      </c>
    </row>
    <row r="324" spans="2:16" s="14" customFormat="1" ht="25.5">
      <c r="B324" s="81"/>
      <c r="C324" s="14" t="s">
        <v>701</v>
      </c>
      <c r="D324" s="6">
        <v>6</v>
      </c>
      <c r="E324" s="6">
        <v>1680</v>
      </c>
      <c r="F324" s="164">
        <v>0</v>
      </c>
      <c r="G324" s="6"/>
      <c r="H324" s="6"/>
      <c r="I324" s="6"/>
      <c r="J324" s="6"/>
      <c r="K324" s="6"/>
      <c r="L324" s="6"/>
      <c r="M324" s="6"/>
      <c r="N324" s="6"/>
      <c r="O324" s="6"/>
      <c r="P324" s="6">
        <v>1680</v>
      </c>
    </row>
    <row r="325" spans="2:16" s="14" customFormat="1" ht="25.5">
      <c r="B325" s="81"/>
      <c r="C325" s="14" t="s">
        <v>702</v>
      </c>
      <c r="D325" s="6">
        <v>15</v>
      </c>
      <c r="E325" s="6">
        <v>4200</v>
      </c>
      <c r="F325" s="164">
        <v>0</v>
      </c>
      <c r="G325" s="6"/>
      <c r="H325" s="6"/>
      <c r="I325" s="6"/>
      <c r="J325" s="6"/>
      <c r="K325" s="6"/>
      <c r="L325" s="6"/>
      <c r="M325" s="6"/>
      <c r="N325" s="6"/>
      <c r="O325" s="6"/>
      <c r="P325" s="6">
        <v>4200</v>
      </c>
    </row>
    <row r="326" spans="2:16" s="14" customFormat="1" ht="25.5">
      <c r="B326" s="81"/>
      <c r="C326" s="14" t="s">
        <v>703</v>
      </c>
      <c r="D326" s="6">
        <v>3</v>
      </c>
      <c r="E326" s="6">
        <v>840</v>
      </c>
      <c r="F326" s="164">
        <v>0</v>
      </c>
      <c r="G326" s="6"/>
      <c r="H326" s="6"/>
      <c r="I326" s="6"/>
      <c r="J326" s="6"/>
      <c r="K326" s="6"/>
      <c r="L326" s="6"/>
      <c r="M326" s="6"/>
      <c r="N326" s="6"/>
      <c r="O326" s="6"/>
      <c r="P326" s="6">
        <v>840</v>
      </c>
    </row>
    <row r="327" spans="2:16" s="14" customFormat="1" ht="25.5">
      <c r="B327" s="81"/>
      <c r="C327" s="81" t="s">
        <v>316</v>
      </c>
      <c r="D327" s="6">
        <v>16</v>
      </c>
      <c r="E327" s="6">
        <v>4480</v>
      </c>
      <c r="F327" s="164">
        <v>4480</v>
      </c>
      <c r="G327" s="6">
        <v>830</v>
      </c>
      <c r="H327" s="6">
        <v>1250</v>
      </c>
      <c r="I327" s="6">
        <v>80</v>
      </c>
      <c r="J327" s="6">
        <v>2320</v>
      </c>
      <c r="K327" s="6">
        <v>2240</v>
      </c>
      <c r="L327" s="6">
        <v>560</v>
      </c>
      <c r="M327" s="6">
        <v>560</v>
      </c>
      <c r="N327" s="6">
        <v>560</v>
      </c>
      <c r="O327" s="6">
        <v>560</v>
      </c>
      <c r="P327" s="6"/>
    </row>
    <row r="328" spans="2:16" s="14" customFormat="1" ht="25.5">
      <c r="B328" s="81"/>
      <c r="C328" s="14" t="s">
        <v>704</v>
      </c>
      <c r="D328" s="6">
        <v>15</v>
      </c>
      <c r="E328" s="6">
        <v>4200</v>
      </c>
      <c r="F328" s="164">
        <v>0</v>
      </c>
      <c r="G328" s="6"/>
      <c r="H328" s="6"/>
      <c r="I328" s="6"/>
      <c r="J328" s="6"/>
      <c r="K328" s="6"/>
      <c r="L328" s="6"/>
      <c r="M328" s="6"/>
      <c r="N328" s="6"/>
      <c r="O328" s="6"/>
      <c r="P328" s="6">
        <v>4200</v>
      </c>
    </row>
    <row r="329" spans="2:16" s="14" customFormat="1" ht="25.5">
      <c r="B329" s="81"/>
      <c r="C329" s="14" t="s">
        <v>705</v>
      </c>
      <c r="D329" s="6">
        <v>12</v>
      </c>
      <c r="E329" s="6">
        <v>3360</v>
      </c>
      <c r="F329" s="164">
        <v>0</v>
      </c>
      <c r="G329" s="6"/>
      <c r="H329" s="6"/>
      <c r="I329" s="6"/>
      <c r="J329" s="6"/>
      <c r="K329" s="6"/>
      <c r="L329" s="6"/>
      <c r="M329" s="6"/>
      <c r="N329" s="6"/>
      <c r="O329" s="6"/>
      <c r="P329" s="6">
        <v>3360</v>
      </c>
    </row>
    <row r="330" spans="2:16" s="14" customFormat="1" ht="25.5">
      <c r="B330" s="81"/>
      <c r="C330" s="14" t="s">
        <v>706</v>
      </c>
      <c r="D330" s="6">
        <v>7</v>
      </c>
      <c r="E330" s="6">
        <v>1960</v>
      </c>
      <c r="F330" s="164">
        <v>0</v>
      </c>
      <c r="G330" s="6"/>
      <c r="H330" s="6"/>
      <c r="I330" s="6"/>
      <c r="J330" s="6"/>
      <c r="K330" s="6"/>
      <c r="L330" s="6"/>
      <c r="M330" s="6"/>
      <c r="N330" s="6"/>
      <c r="O330" s="6"/>
      <c r="P330" s="6">
        <v>1960</v>
      </c>
    </row>
    <row r="331" spans="2:16" s="14" customFormat="1" ht="25.5">
      <c r="B331" s="81"/>
      <c r="C331" s="14" t="s">
        <v>707</v>
      </c>
      <c r="D331" s="6">
        <v>10</v>
      </c>
      <c r="E331" s="6">
        <v>2800</v>
      </c>
      <c r="F331" s="164">
        <v>0</v>
      </c>
      <c r="G331" s="6"/>
      <c r="H331" s="6"/>
      <c r="I331" s="6"/>
      <c r="J331" s="6"/>
      <c r="K331" s="6"/>
      <c r="L331" s="6"/>
      <c r="M331" s="6"/>
      <c r="N331" s="6"/>
      <c r="O331" s="6"/>
      <c r="P331" s="6">
        <v>2800</v>
      </c>
    </row>
    <row r="332" spans="2:16" s="14" customFormat="1" ht="25.5">
      <c r="B332" s="81"/>
      <c r="C332" s="14" t="s">
        <v>708</v>
      </c>
      <c r="D332" s="6">
        <v>3</v>
      </c>
      <c r="E332" s="6">
        <v>840</v>
      </c>
      <c r="F332" s="164">
        <v>0</v>
      </c>
      <c r="G332" s="6"/>
      <c r="H332" s="6"/>
      <c r="I332" s="6"/>
      <c r="J332" s="6"/>
      <c r="K332" s="6"/>
      <c r="L332" s="6"/>
      <c r="M332" s="6"/>
      <c r="N332" s="6"/>
      <c r="O332" s="6"/>
      <c r="P332" s="6">
        <v>840</v>
      </c>
    </row>
    <row r="333" spans="2:16" s="14" customFormat="1" ht="25.5">
      <c r="B333" s="81"/>
      <c r="C333" s="14" t="s">
        <v>709</v>
      </c>
      <c r="D333" s="6">
        <v>6</v>
      </c>
      <c r="E333" s="6">
        <v>1680</v>
      </c>
      <c r="F333" s="164">
        <v>0</v>
      </c>
      <c r="G333" s="6"/>
      <c r="H333" s="6"/>
      <c r="I333" s="6"/>
      <c r="J333" s="6"/>
      <c r="K333" s="6"/>
      <c r="L333" s="6"/>
      <c r="M333" s="6"/>
      <c r="N333" s="6"/>
      <c r="O333" s="6"/>
      <c r="P333" s="6">
        <v>1680</v>
      </c>
    </row>
    <row r="334" spans="2:16" s="14" customFormat="1" ht="25.5">
      <c r="B334" s="81"/>
      <c r="C334" s="81" t="s">
        <v>317</v>
      </c>
      <c r="D334" s="6">
        <v>8</v>
      </c>
      <c r="E334" s="6">
        <v>2240</v>
      </c>
      <c r="F334" s="164">
        <v>2240</v>
      </c>
      <c r="G334" s="6">
        <v>830</v>
      </c>
      <c r="H334" s="6">
        <v>1250</v>
      </c>
      <c r="I334" s="6">
        <v>80</v>
      </c>
      <c r="J334" s="6">
        <v>80</v>
      </c>
      <c r="K334" s="6">
        <v>448</v>
      </c>
      <c r="L334" s="6">
        <v>448</v>
      </c>
      <c r="M334" s="6">
        <v>448</v>
      </c>
      <c r="N334" s="6">
        <v>448</v>
      </c>
      <c r="O334" s="6">
        <v>448</v>
      </c>
      <c r="P334" s="6"/>
    </row>
    <row r="335" spans="2:16" s="14" customFormat="1" ht="25.5">
      <c r="B335" s="81"/>
      <c r="C335" s="14" t="s">
        <v>319</v>
      </c>
      <c r="D335" s="6">
        <v>5</v>
      </c>
      <c r="E335" s="6">
        <v>1400</v>
      </c>
      <c r="F335" s="164">
        <v>0</v>
      </c>
      <c r="G335" s="6"/>
      <c r="H335" s="6"/>
      <c r="I335" s="6"/>
      <c r="J335" s="6"/>
      <c r="K335" s="6"/>
      <c r="L335" s="6"/>
      <c r="M335" s="6"/>
      <c r="N335" s="6"/>
      <c r="O335" s="6"/>
      <c r="P335" s="6">
        <v>1400</v>
      </c>
    </row>
    <row r="336" spans="2:16" s="14" customFormat="1" ht="12.75">
      <c r="B336" s="81"/>
      <c r="D336" s="6"/>
      <c r="E336" s="6"/>
      <c r="F336" s="164"/>
      <c r="G336" s="6"/>
      <c r="H336" s="6"/>
      <c r="I336" s="6"/>
      <c r="J336" s="6"/>
      <c r="K336" s="6"/>
      <c r="L336" s="6"/>
      <c r="M336" s="6"/>
      <c r="N336" s="6"/>
      <c r="O336" s="6"/>
      <c r="P336" s="6"/>
    </row>
    <row r="337" spans="2:16" s="14" customFormat="1" ht="28.5" customHeight="1">
      <c r="B337" s="140" t="s">
        <v>710</v>
      </c>
      <c r="D337" s="30">
        <f aca="true" t="shared" si="14" ref="D337:P337">D338+D340+D342+D344+D346+D348+D350+D352+D354+D356+D357</f>
        <v>99.1</v>
      </c>
      <c r="E337" s="30">
        <f t="shared" si="14"/>
        <v>27960</v>
      </c>
      <c r="F337" s="180">
        <f t="shared" si="14"/>
        <v>5280</v>
      </c>
      <c r="G337" s="30">
        <f t="shared" si="14"/>
        <v>2350</v>
      </c>
      <c r="H337" s="30">
        <f t="shared" si="14"/>
        <v>2250</v>
      </c>
      <c r="I337" s="30">
        <f t="shared" si="14"/>
        <v>0</v>
      </c>
      <c r="J337" s="30">
        <f t="shared" si="14"/>
        <v>680</v>
      </c>
      <c r="K337" s="30">
        <f t="shared" si="14"/>
        <v>1020</v>
      </c>
      <c r="L337" s="30">
        <f t="shared" si="14"/>
        <v>1065</v>
      </c>
      <c r="M337" s="30">
        <f t="shared" si="14"/>
        <v>1065</v>
      </c>
      <c r="N337" s="30">
        <f t="shared" si="14"/>
        <v>1065</v>
      </c>
      <c r="O337" s="30">
        <f t="shared" si="14"/>
        <v>1065</v>
      </c>
      <c r="P337" s="30">
        <f t="shared" si="14"/>
        <v>22680</v>
      </c>
    </row>
    <row r="338" spans="2:16" s="14" customFormat="1" ht="28.5" customHeight="1">
      <c r="B338" s="81"/>
      <c r="C338" s="14" t="s">
        <v>711</v>
      </c>
      <c r="D338" s="6">
        <v>3.2</v>
      </c>
      <c r="E338" s="6">
        <v>600</v>
      </c>
      <c r="F338" s="164">
        <v>0</v>
      </c>
      <c r="G338" s="6"/>
      <c r="H338" s="6"/>
      <c r="I338" s="6"/>
      <c r="J338" s="6"/>
      <c r="K338" s="6"/>
      <c r="L338" s="6"/>
      <c r="M338" s="6"/>
      <c r="N338" s="6"/>
      <c r="O338" s="6"/>
      <c r="P338" s="6">
        <v>600</v>
      </c>
    </row>
    <row r="339" spans="2:16" s="14" customFormat="1" ht="12.75">
      <c r="B339" s="81"/>
      <c r="D339" s="6"/>
      <c r="E339" s="6"/>
      <c r="F339" s="164"/>
      <c r="G339" s="6"/>
      <c r="H339" s="6"/>
      <c r="I339" s="6"/>
      <c r="J339" s="6"/>
      <c r="K339" s="6"/>
      <c r="L339" s="6"/>
      <c r="M339" s="6"/>
      <c r="N339" s="6"/>
      <c r="O339" s="6"/>
      <c r="P339" s="6"/>
    </row>
    <row r="340" spans="2:16" s="14" customFormat="1" ht="25.5">
      <c r="B340" s="81"/>
      <c r="C340" s="14" t="s">
        <v>712</v>
      </c>
      <c r="D340" s="6">
        <v>21.5</v>
      </c>
      <c r="E340" s="6">
        <v>3600</v>
      </c>
      <c r="F340" s="164">
        <v>3600</v>
      </c>
      <c r="G340" s="6">
        <v>1500</v>
      </c>
      <c r="H340" s="6">
        <v>1500</v>
      </c>
      <c r="I340" s="6"/>
      <c r="J340" s="6">
        <v>600</v>
      </c>
      <c r="K340" s="6">
        <v>720</v>
      </c>
      <c r="L340" s="6">
        <v>720</v>
      </c>
      <c r="M340" s="6">
        <v>720</v>
      </c>
      <c r="N340" s="6">
        <v>720</v>
      </c>
      <c r="O340" s="6">
        <v>720</v>
      </c>
      <c r="P340" s="6"/>
    </row>
    <row r="341" spans="2:16" s="14" customFormat="1" ht="12.75">
      <c r="B341" s="81"/>
      <c r="D341" s="6"/>
      <c r="E341" s="6"/>
      <c r="F341" s="164"/>
      <c r="G341" s="6"/>
      <c r="H341" s="6"/>
      <c r="I341" s="6"/>
      <c r="J341" s="6"/>
      <c r="K341" s="6"/>
      <c r="L341" s="6"/>
      <c r="M341" s="6"/>
      <c r="N341" s="6"/>
      <c r="O341" s="6"/>
      <c r="P341" s="6"/>
    </row>
    <row r="342" spans="2:16" s="14" customFormat="1" ht="25.5">
      <c r="B342" s="81"/>
      <c r="C342" s="14" t="s">
        <v>713</v>
      </c>
      <c r="D342" s="6">
        <v>6.7</v>
      </c>
      <c r="E342" s="6">
        <v>670</v>
      </c>
      <c r="F342" s="164">
        <v>0</v>
      </c>
      <c r="G342" s="6"/>
      <c r="H342" s="6"/>
      <c r="I342" s="6"/>
      <c r="J342" s="6"/>
      <c r="K342" s="6"/>
      <c r="L342" s="6"/>
      <c r="M342" s="6"/>
      <c r="N342" s="6"/>
      <c r="O342" s="6"/>
      <c r="P342" s="6">
        <v>670</v>
      </c>
    </row>
    <row r="343" spans="2:16" s="14" customFormat="1" ht="12.75">
      <c r="B343" s="81"/>
      <c r="D343" s="6"/>
      <c r="E343" s="6"/>
      <c r="F343" s="164"/>
      <c r="G343" s="6"/>
      <c r="H343" s="6"/>
      <c r="I343" s="6"/>
      <c r="J343" s="6"/>
      <c r="K343" s="6"/>
      <c r="L343" s="6"/>
      <c r="M343" s="6"/>
      <c r="N343" s="6"/>
      <c r="O343" s="6"/>
      <c r="P343" s="6"/>
    </row>
    <row r="344" spans="2:16" s="14" customFormat="1" ht="25.5">
      <c r="B344" s="81"/>
      <c r="C344" s="14" t="s">
        <v>714</v>
      </c>
      <c r="D344" s="6">
        <v>4</v>
      </c>
      <c r="E344" s="6">
        <v>560</v>
      </c>
      <c r="F344" s="164">
        <v>0</v>
      </c>
      <c r="G344" s="6"/>
      <c r="H344" s="6"/>
      <c r="I344" s="6"/>
      <c r="J344" s="6"/>
      <c r="K344" s="6"/>
      <c r="L344" s="6"/>
      <c r="M344" s="6"/>
      <c r="N344" s="6"/>
      <c r="O344" s="6"/>
      <c r="P344" s="6">
        <v>560</v>
      </c>
    </row>
    <row r="345" spans="2:16" s="14" customFormat="1" ht="12.75">
      <c r="B345" s="81"/>
      <c r="D345" s="6"/>
      <c r="E345" s="6"/>
      <c r="F345" s="164"/>
      <c r="G345" s="6"/>
      <c r="H345" s="6"/>
      <c r="I345" s="6"/>
      <c r="J345" s="6"/>
      <c r="K345" s="6"/>
      <c r="L345" s="6"/>
      <c r="M345" s="6"/>
      <c r="N345" s="6"/>
      <c r="O345" s="6"/>
      <c r="P345" s="6"/>
    </row>
    <row r="346" spans="2:16" s="14" customFormat="1" ht="25.5">
      <c r="B346" s="81"/>
      <c r="C346" s="14" t="s">
        <v>715</v>
      </c>
      <c r="D346" s="6">
        <v>2.2</v>
      </c>
      <c r="E346" s="6">
        <v>250</v>
      </c>
      <c r="F346" s="164">
        <v>0</v>
      </c>
      <c r="G346" s="6"/>
      <c r="H346" s="6"/>
      <c r="I346" s="6"/>
      <c r="J346" s="6"/>
      <c r="K346" s="6"/>
      <c r="L346" s="6"/>
      <c r="M346" s="6"/>
      <c r="N346" s="6"/>
      <c r="O346" s="6"/>
      <c r="P346" s="6">
        <v>250</v>
      </c>
    </row>
    <row r="347" spans="2:16" s="14" customFormat="1" ht="12.75">
      <c r="B347" s="81"/>
      <c r="D347" s="6"/>
      <c r="E347" s="6"/>
      <c r="F347" s="164"/>
      <c r="G347" s="6"/>
      <c r="H347" s="6"/>
      <c r="I347" s="6"/>
      <c r="J347" s="6"/>
      <c r="K347" s="6"/>
      <c r="L347" s="6"/>
      <c r="M347" s="6"/>
      <c r="N347" s="6"/>
      <c r="O347" s="6"/>
      <c r="P347" s="6"/>
    </row>
    <row r="348" spans="2:16" s="14" customFormat="1" ht="25.5">
      <c r="B348" s="81"/>
      <c r="C348" s="14" t="s">
        <v>716</v>
      </c>
      <c r="D348" s="6">
        <v>11.5</v>
      </c>
      <c r="E348" s="6">
        <v>4500</v>
      </c>
      <c r="F348" s="164">
        <v>0</v>
      </c>
      <c r="G348" s="6"/>
      <c r="H348" s="6"/>
      <c r="I348" s="6"/>
      <c r="J348" s="6"/>
      <c r="K348" s="6"/>
      <c r="L348" s="6"/>
      <c r="M348" s="6"/>
      <c r="N348" s="6"/>
      <c r="O348" s="6"/>
      <c r="P348" s="6">
        <v>4500</v>
      </c>
    </row>
    <row r="349" spans="2:16" s="14" customFormat="1" ht="12.75">
      <c r="B349" s="81"/>
      <c r="D349" s="6"/>
      <c r="E349" s="6"/>
      <c r="F349" s="164"/>
      <c r="G349" s="6"/>
      <c r="H349" s="6"/>
      <c r="I349" s="6"/>
      <c r="J349" s="6"/>
      <c r="K349" s="6"/>
      <c r="L349" s="6"/>
      <c r="M349" s="6"/>
      <c r="N349" s="6"/>
      <c r="O349" s="6"/>
      <c r="P349" s="6"/>
    </row>
    <row r="350" spans="2:16" s="14" customFormat="1" ht="25.5">
      <c r="B350" s="81"/>
      <c r="C350" s="14" t="s">
        <v>717</v>
      </c>
      <c r="D350" s="6">
        <v>12</v>
      </c>
      <c r="E350" s="6">
        <v>6000</v>
      </c>
      <c r="F350" s="164">
        <v>0</v>
      </c>
      <c r="G350" s="6"/>
      <c r="H350" s="6"/>
      <c r="I350" s="6"/>
      <c r="J350" s="6"/>
      <c r="K350" s="6"/>
      <c r="L350" s="6"/>
      <c r="M350" s="6"/>
      <c r="N350" s="6"/>
      <c r="O350" s="6"/>
      <c r="P350" s="6">
        <v>6000</v>
      </c>
    </row>
    <row r="351" spans="2:16" s="14" customFormat="1" ht="12.75">
      <c r="B351" s="81"/>
      <c r="D351" s="6"/>
      <c r="E351" s="6"/>
      <c r="F351" s="164"/>
      <c r="G351" s="6"/>
      <c r="H351" s="6"/>
      <c r="I351" s="6"/>
      <c r="J351" s="6"/>
      <c r="K351" s="6"/>
      <c r="L351" s="6"/>
      <c r="M351" s="6"/>
      <c r="N351" s="6"/>
      <c r="O351" s="6"/>
      <c r="P351" s="6"/>
    </row>
    <row r="352" spans="2:16" s="14" customFormat="1" ht="41.25" customHeight="1">
      <c r="B352" s="81"/>
      <c r="C352" s="14" t="s">
        <v>718</v>
      </c>
      <c r="D352" s="6">
        <v>14</v>
      </c>
      <c r="E352" s="6">
        <v>6500</v>
      </c>
      <c r="F352" s="164">
        <v>0</v>
      </c>
      <c r="G352" s="6"/>
      <c r="H352" s="6"/>
      <c r="I352" s="6"/>
      <c r="J352" s="6"/>
      <c r="K352" s="6"/>
      <c r="L352" s="6"/>
      <c r="M352" s="6"/>
      <c r="N352" s="6"/>
      <c r="O352" s="6"/>
      <c r="P352" s="6">
        <v>6500</v>
      </c>
    </row>
    <row r="353" spans="2:16" s="14" customFormat="1" ht="12.75">
      <c r="B353" s="81"/>
      <c r="D353" s="6"/>
      <c r="E353" s="6"/>
      <c r="F353" s="164"/>
      <c r="G353" s="6"/>
      <c r="H353" s="6"/>
      <c r="I353" s="6"/>
      <c r="J353" s="6"/>
      <c r="K353" s="6"/>
      <c r="L353" s="6"/>
      <c r="M353" s="6"/>
      <c r="N353" s="6"/>
      <c r="O353" s="6"/>
      <c r="P353" s="6"/>
    </row>
    <row r="354" spans="2:16" s="14" customFormat="1" ht="51">
      <c r="B354" s="81"/>
      <c r="C354" s="14" t="s">
        <v>64</v>
      </c>
      <c r="D354" s="6">
        <v>9.5</v>
      </c>
      <c r="E354" s="6">
        <v>3600</v>
      </c>
      <c r="F354" s="164">
        <v>0</v>
      </c>
      <c r="G354" s="6"/>
      <c r="H354" s="6"/>
      <c r="I354" s="6"/>
      <c r="J354" s="6"/>
      <c r="K354" s="6"/>
      <c r="L354" s="6"/>
      <c r="M354" s="6"/>
      <c r="N354" s="6"/>
      <c r="O354" s="6"/>
      <c r="P354" s="6">
        <v>3600</v>
      </c>
    </row>
    <row r="355" spans="2:16" s="14" customFormat="1" ht="12.75">
      <c r="B355" s="81"/>
      <c r="D355" s="6"/>
      <c r="E355" s="6"/>
      <c r="F355" s="164"/>
      <c r="G355" s="6"/>
      <c r="H355" s="6"/>
      <c r="I355" s="6"/>
      <c r="J355" s="6"/>
      <c r="K355" s="6"/>
      <c r="L355" s="6"/>
      <c r="M355" s="6"/>
      <c r="N355" s="6"/>
      <c r="O355" s="6"/>
      <c r="P355" s="6"/>
    </row>
    <row r="356" spans="2:16" s="14" customFormat="1" ht="51">
      <c r="B356" s="81"/>
      <c r="C356" s="14" t="s">
        <v>321</v>
      </c>
      <c r="D356" s="6">
        <v>12.5</v>
      </c>
      <c r="E356" s="6">
        <v>1580</v>
      </c>
      <c r="F356" s="164">
        <v>1580</v>
      </c>
      <c r="G356" s="6">
        <v>750</v>
      </c>
      <c r="H356" s="6">
        <v>750</v>
      </c>
      <c r="I356" s="6"/>
      <c r="J356" s="6">
        <v>80</v>
      </c>
      <c r="K356" s="6">
        <v>200</v>
      </c>
      <c r="L356" s="6">
        <v>345</v>
      </c>
      <c r="M356" s="6">
        <v>345</v>
      </c>
      <c r="N356" s="6">
        <v>345</v>
      </c>
      <c r="O356" s="6">
        <v>345</v>
      </c>
      <c r="P356" s="6"/>
    </row>
    <row r="357" spans="2:16" s="14" customFormat="1" ht="51">
      <c r="B357" s="81"/>
      <c r="C357" s="14" t="s">
        <v>320</v>
      </c>
      <c r="D357" s="6">
        <v>2</v>
      </c>
      <c r="E357" s="6">
        <v>100</v>
      </c>
      <c r="F357" s="164">
        <v>100</v>
      </c>
      <c r="G357" s="6">
        <v>100</v>
      </c>
      <c r="H357" s="6"/>
      <c r="I357" s="6"/>
      <c r="J357" s="6"/>
      <c r="K357" s="6">
        <v>100</v>
      </c>
      <c r="L357" s="6"/>
      <c r="M357" s="6"/>
      <c r="N357" s="6"/>
      <c r="O357" s="6"/>
      <c r="P357" s="6"/>
    </row>
    <row r="358" spans="2:16" s="14" customFormat="1" ht="12.75">
      <c r="B358" s="81"/>
      <c r="D358" s="6"/>
      <c r="E358" s="6"/>
      <c r="F358" s="164"/>
      <c r="G358" s="6"/>
      <c r="H358" s="6"/>
      <c r="I358" s="6"/>
      <c r="J358" s="6"/>
      <c r="K358" s="6"/>
      <c r="L358" s="6"/>
      <c r="M358" s="6"/>
      <c r="N358" s="6"/>
      <c r="O358" s="6"/>
      <c r="P358" s="6"/>
    </row>
    <row r="359" spans="2:16" s="14" customFormat="1" ht="12.75">
      <c r="B359" s="81"/>
      <c r="D359" s="6"/>
      <c r="E359" s="6"/>
      <c r="F359" s="164"/>
      <c r="G359" s="6"/>
      <c r="H359" s="6"/>
      <c r="I359" s="6"/>
      <c r="J359" s="6"/>
      <c r="K359" s="6"/>
      <c r="L359" s="6"/>
      <c r="M359" s="6"/>
      <c r="N359" s="6"/>
      <c r="O359" s="6"/>
      <c r="P359" s="6"/>
    </row>
    <row r="360" spans="2:16" s="14" customFormat="1" ht="29.25">
      <c r="B360" s="140" t="s">
        <v>748</v>
      </c>
      <c r="D360" s="30">
        <f>D361+D363+D365+D367+D369+D371+D372+D373+D374</f>
        <v>100.45</v>
      </c>
      <c r="E360" s="30">
        <f>E361+E363+E365+E367+E369+E371+E372+E373+E374</f>
        <v>30638</v>
      </c>
      <c r="F360" s="210">
        <f aca="true" t="shared" si="15" ref="F360:O360">F361+F363+F365+F367+F369+F371+F372</f>
        <v>14866</v>
      </c>
      <c r="G360" s="30">
        <f t="shared" si="15"/>
        <v>2785</v>
      </c>
      <c r="H360" s="30">
        <f t="shared" si="15"/>
        <v>1290</v>
      </c>
      <c r="I360" s="30">
        <f t="shared" si="15"/>
        <v>360</v>
      </c>
      <c r="J360" s="30">
        <f t="shared" si="15"/>
        <v>10431</v>
      </c>
      <c r="K360" s="30">
        <f t="shared" si="15"/>
        <v>1825</v>
      </c>
      <c r="L360" s="30">
        <f t="shared" si="15"/>
        <v>2735</v>
      </c>
      <c r="M360" s="30">
        <f t="shared" si="15"/>
        <v>3317</v>
      </c>
      <c r="N360" s="30">
        <f t="shared" si="15"/>
        <v>4067</v>
      </c>
      <c r="O360" s="30">
        <f t="shared" si="15"/>
        <v>2922</v>
      </c>
      <c r="P360" s="30">
        <f>P361+P363+P365+P367+P369+P371+P372+P373+P374</f>
        <v>15772</v>
      </c>
    </row>
    <row r="361" spans="2:16" s="14" customFormat="1" ht="25.5">
      <c r="B361" s="81"/>
      <c r="C361" s="14" t="s">
        <v>752</v>
      </c>
      <c r="D361" s="6">
        <v>3.6</v>
      </c>
      <c r="E361" s="6">
        <v>700</v>
      </c>
      <c r="F361" s="164">
        <v>700</v>
      </c>
      <c r="G361" s="83">
        <v>300</v>
      </c>
      <c r="H361" s="83">
        <v>300</v>
      </c>
      <c r="I361" s="6">
        <v>100</v>
      </c>
      <c r="J361" s="6"/>
      <c r="K361" s="6">
        <v>140</v>
      </c>
      <c r="L361" s="6">
        <v>140</v>
      </c>
      <c r="M361" s="6">
        <v>140</v>
      </c>
      <c r="N361" s="6">
        <v>140</v>
      </c>
      <c r="O361" s="6">
        <v>140</v>
      </c>
      <c r="P361" s="6"/>
    </row>
    <row r="362" spans="2:16" s="14" customFormat="1" ht="12.75">
      <c r="B362" s="81"/>
      <c r="D362" s="6"/>
      <c r="E362" s="6"/>
      <c r="F362" s="164"/>
      <c r="G362" s="83"/>
      <c r="H362" s="83"/>
      <c r="I362" s="6"/>
      <c r="J362" s="6"/>
      <c r="K362" s="6"/>
      <c r="L362" s="6"/>
      <c r="M362" s="6"/>
      <c r="N362" s="6"/>
      <c r="P362" s="6"/>
    </row>
    <row r="363" spans="2:16" s="14" customFormat="1" ht="27.75" customHeight="1">
      <c r="B363" s="81"/>
      <c r="C363" s="14" t="s">
        <v>753</v>
      </c>
      <c r="D363" s="6">
        <v>11.5</v>
      </c>
      <c r="E363" s="6">
        <v>1505</v>
      </c>
      <c r="F363" s="164">
        <v>1505</v>
      </c>
      <c r="G363" s="83">
        <v>875</v>
      </c>
      <c r="H363" s="83">
        <v>30</v>
      </c>
      <c r="I363" s="6"/>
      <c r="J363" s="6">
        <v>600</v>
      </c>
      <c r="K363" s="6">
        <v>300</v>
      </c>
      <c r="L363" s="6">
        <v>300</v>
      </c>
      <c r="M363" s="6">
        <v>300</v>
      </c>
      <c r="N363" s="6">
        <v>300</v>
      </c>
      <c r="O363" s="6">
        <v>305</v>
      </c>
      <c r="P363" s="6"/>
    </row>
    <row r="364" spans="2:16" s="14" customFormat="1" ht="12.75">
      <c r="B364" s="81"/>
      <c r="D364" s="6"/>
      <c r="E364" s="6"/>
      <c r="F364" s="164"/>
      <c r="G364" s="83"/>
      <c r="H364" s="83"/>
      <c r="I364" s="6"/>
      <c r="J364" s="6"/>
      <c r="K364" s="6"/>
      <c r="L364" s="6"/>
      <c r="M364" s="6"/>
      <c r="N364" s="6"/>
      <c r="P364" s="6"/>
    </row>
    <row r="365" spans="2:16" s="14" customFormat="1" ht="12.75">
      <c r="B365" s="81"/>
      <c r="C365" s="14" t="s">
        <v>754</v>
      </c>
      <c r="D365" s="6">
        <v>7.95</v>
      </c>
      <c r="E365" s="6">
        <v>3269</v>
      </c>
      <c r="F365" s="164">
        <v>1900</v>
      </c>
      <c r="G365" s="83">
        <v>250</v>
      </c>
      <c r="H365" s="83">
        <v>450</v>
      </c>
      <c r="I365" s="6">
        <v>200</v>
      </c>
      <c r="J365" s="6">
        <v>1000</v>
      </c>
      <c r="K365" s="6">
        <v>380</v>
      </c>
      <c r="L365" s="6">
        <v>380</v>
      </c>
      <c r="M365" s="6">
        <v>380</v>
      </c>
      <c r="N365" s="6">
        <v>380</v>
      </c>
      <c r="O365" s="6">
        <v>380</v>
      </c>
      <c r="P365" s="6">
        <v>1369</v>
      </c>
    </row>
    <row r="366" spans="2:16" s="14" customFormat="1" ht="12.75">
      <c r="B366" s="81"/>
      <c r="D366" s="6"/>
      <c r="E366" s="6"/>
      <c r="F366" s="164"/>
      <c r="G366" s="83"/>
      <c r="H366" s="83"/>
      <c r="I366" s="6"/>
      <c r="J366" s="6"/>
      <c r="K366" s="6"/>
      <c r="L366" s="6"/>
      <c r="M366" s="6"/>
      <c r="N366" s="6"/>
      <c r="P366" s="6"/>
    </row>
    <row r="367" spans="2:16" s="14" customFormat="1" ht="12.75">
      <c r="B367" s="81"/>
      <c r="C367" s="14" t="s">
        <v>755</v>
      </c>
      <c r="D367" s="6">
        <v>2</v>
      </c>
      <c r="E367" s="6">
        <v>845</v>
      </c>
      <c r="F367" s="164">
        <v>845</v>
      </c>
      <c r="G367" s="83">
        <v>185</v>
      </c>
      <c r="H367" s="83">
        <v>30</v>
      </c>
      <c r="I367" s="6">
        <v>30</v>
      </c>
      <c r="J367" s="6">
        <v>600</v>
      </c>
      <c r="K367" s="6">
        <v>430</v>
      </c>
      <c r="L367" s="6">
        <v>415</v>
      </c>
      <c r="M367" s="6"/>
      <c r="N367" s="6"/>
      <c r="P367" s="6"/>
    </row>
    <row r="368" spans="2:16" s="14" customFormat="1" ht="12.75">
      <c r="B368" s="81"/>
      <c r="D368" s="6"/>
      <c r="E368" s="6"/>
      <c r="F368" s="164"/>
      <c r="G368" s="83"/>
      <c r="H368" s="83"/>
      <c r="I368" s="6"/>
      <c r="J368" s="6"/>
      <c r="K368" s="6"/>
      <c r="L368" s="6"/>
      <c r="M368" s="6"/>
      <c r="N368" s="6"/>
      <c r="P368" s="6"/>
    </row>
    <row r="369" spans="2:16" s="14" customFormat="1" ht="12.75">
      <c r="B369" s="81"/>
      <c r="C369" s="14" t="s">
        <v>756</v>
      </c>
      <c r="D369" s="6">
        <v>9</v>
      </c>
      <c r="E369" s="6">
        <v>3041</v>
      </c>
      <c r="F369" s="164">
        <v>3041</v>
      </c>
      <c r="G369" s="83">
        <v>250</v>
      </c>
      <c r="H369" s="83">
        <v>280</v>
      </c>
      <c r="I369" s="6">
        <v>30</v>
      </c>
      <c r="J369" s="6">
        <v>2481</v>
      </c>
      <c r="K369" s="6"/>
      <c r="L369" s="6"/>
      <c r="M369" s="6">
        <v>997</v>
      </c>
      <c r="N369" s="6">
        <v>1017</v>
      </c>
      <c r="O369" s="6">
        <v>1027</v>
      </c>
      <c r="P369" s="6"/>
    </row>
    <row r="370" spans="2:16" s="14" customFormat="1" ht="12.75">
      <c r="B370" s="81"/>
      <c r="D370" s="6"/>
      <c r="E370" s="6"/>
      <c r="F370" s="164"/>
      <c r="G370" s="83"/>
      <c r="H370" s="83"/>
      <c r="I370" s="6"/>
      <c r="J370" s="6"/>
      <c r="K370" s="6"/>
      <c r="L370" s="6"/>
      <c r="M370" s="6"/>
      <c r="N370" s="6"/>
      <c r="P370" s="6"/>
    </row>
    <row r="371" spans="2:16" s="14" customFormat="1" ht="25.5">
      <c r="B371" s="81"/>
      <c r="C371" s="14" t="s">
        <v>323</v>
      </c>
      <c r="D371" s="6">
        <v>20.9</v>
      </c>
      <c r="E371" s="6">
        <v>6300</v>
      </c>
      <c r="F371" s="164">
        <v>6300</v>
      </c>
      <c r="G371" s="83">
        <v>350</v>
      </c>
      <c r="H371" s="83">
        <v>200</v>
      </c>
      <c r="I371" s="6"/>
      <c r="J371" s="6">
        <v>5750</v>
      </c>
      <c r="L371" s="6">
        <v>1500</v>
      </c>
      <c r="M371" s="6">
        <v>1500</v>
      </c>
      <c r="N371" s="6">
        <v>2230</v>
      </c>
      <c r="O371" s="6">
        <v>1070</v>
      </c>
      <c r="P371" s="6"/>
    </row>
    <row r="372" spans="2:16" s="14" customFormat="1" ht="25.5">
      <c r="B372" s="81"/>
      <c r="C372" s="14" t="s">
        <v>324</v>
      </c>
      <c r="D372" s="6">
        <v>9.4</v>
      </c>
      <c r="E372" s="6">
        <v>575</v>
      </c>
      <c r="F372" s="164">
        <v>575</v>
      </c>
      <c r="G372" s="6">
        <v>575</v>
      </c>
      <c r="H372" s="6"/>
      <c r="I372" s="6"/>
      <c r="J372" s="6"/>
      <c r="K372" s="6">
        <v>575</v>
      </c>
      <c r="M372" s="6"/>
      <c r="N372" s="6"/>
      <c r="O372" s="6"/>
      <c r="P372" s="6"/>
    </row>
    <row r="373" spans="2:16" s="14" customFormat="1" ht="25.5">
      <c r="B373" s="81"/>
      <c r="C373" s="14" t="s">
        <v>289</v>
      </c>
      <c r="D373" s="6">
        <v>24.7</v>
      </c>
      <c r="E373" s="6">
        <v>10736</v>
      </c>
      <c r="F373" s="164"/>
      <c r="G373" s="6"/>
      <c r="H373" s="6"/>
      <c r="I373" s="6"/>
      <c r="J373" s="6"/>
      <c r="K373" s="6"/>
      <c r="L373" s="6"/>
      <c r="M373" s="6"/>
      <c r="N373" s="6"/>
      <c r="O373" s="6"/>
      <c r="P373" s="6">
        <v>10736</v>
      </c>
    </row>
    <row r="374" spans="2:16" s="14" customFormat="1" ht="12.75">
      <c r="B374" s="81"/>
      <c r="C374" s="14" t="s">
        <v>94</v>
      </c>
      <c r="D374" s="6">
        <v>11.4</v>
      </c>
      <c r="E374" s="6">
        <v>3667</v>
      </c>
      <c r="F374" s="164"/>
      <c r="G374" s="6"/>
      <c r="J374" s="6"/>
      <c r="K374" s="6"/>
      <c r="L374" s="6"/>
      <c r="M374" s="6"/>
      <c r="N374" s="6"/>
      <c r="O374" s="6"/>
      <c r="P374" s="6">
        <v>3667</v>
      </c>
    </row>
    <row r="375" spans="2:16" s="14" customFormat="1" ht="12.75">
      <c r="B375" s="81"/>
      <c r="D375" s="6"/>
      <c r="E375" s="6"/>
      <c r="F375" s="164"/>
      <c r="G375" s="6"/>
      <c r="H375" s="6"/>
      <c r="I375" s="6"/>
      <c r="J375" s="6"/>
      <c r="K375" s="6"/>
      <c r="L375" s="6"/>
      <c r="M375" s="6"/>
      <c r="N375" s="6"/>
      <c r="O375" s="6"/>
      <c r="P375" s="6"/>
    </row>
    <row r="376" spans="2:16" s="14" customFormat="1" ht="29.25">
      <c r="B376" s="149" t="s">
        <v>757</v>
      </c>
      <c r="D376" s="30">
        <f>D377+D379+D381+D383+D385+D387+D389+D390+D391+D392+D393</f>
        <v>80.33</v>
      </c>
      <c r="E376" s="30">
        <f>E377+E379+E381+E383+E385+E387+E389+E390+E391+E392+E393</f>
        <v>17775</v>
      </c>
      <c r="F376" s="207">
        <f>F377+F379+F381+F383+F385+F387+F389+F390+F391+F392+F393</f>
        <v>4212</v>
      </c>
      <c r="G376" s="30">
        <f aca="true" t="shared" si="16" ref="G376:O376">G377+G379+G381+G383+G385+G387+G389+G390+G391+G392+G393</f>
        <v>3550</v>
      </c>
      <c r="H376" s="30">
        <f t="shared" si="16"/>
        <v>612</v>
      </c>
      <c r="I376" s="30">
        <f t="shared" si="16"/>
        <v>35</v>
      </c>
      <c r="J376" s="30">
        <f t="shared" si="16"/>
        <v>15</v>
      </c>
      <c r="K376" s="30">
        <f t="shared" si="16"/>
        <v>1000</v>
      </c>
      <c r="L376" s="30">
        <f t="shared" si="16"/>
        <v>1000</v>
      </c>
      <c r="M376" s="30">
        <f t="shared" si="16"/>
        <v>1550</v>
      </c>
      <c r="N376" s="30">
        <f t="shared" si="16"/>
        <v>330</v>
      </c>
      <c r="O376" s="30">
        <f t="shared" si="16"/>
        <v>332</v>
      </c>
      <c r="P376" s="30">
        <f>P377+P379+P381+P383+P385+P387+P389+P390+P391+P392+P393</f>
        <v>13563</v>
      </c>
    </row>
    <row r="377" spans="2:16" s="14" customFormat="1" ht="12.75">
      <c r="B377" s="81"/>
      <c r="C377" s="14" t="s">
        <v>758</v>
      </c>
      <c r="D377" s="6">
        <v>15.67</v>
      </c>
      <c r="E377" s="6">
        <v>3550</v>
      </c>
      <c r="F377" s="164">
        <v>3550</v>
      </c>
      <c r="G377" s="6">
        <v>3550</v>
      </c>
      <c r="H377" s="6"/>
      <c r="I377" s="6"/>
      <c r="J377" s="6"/>
      <c r="K377" s="6">
        <v>1000</v>
      </c>
      <c r="L377" s="6">
        <v>1000</v>
      </c>
      <c r="M377" s="6">
        <v>1550</v>
      </c>
      <c r="N377" s="6"/>
      <c r="O377" s="6"/>
      <c r="P377" s="6"/>
    </row>
    <row r="378" spans="2:16" s="14" customFormat="1" ht="12.75">
      <c r="B378" s="81"/>
      <c r="D378" s="6"/>
      <c r="E378" s="6"/>
      <c r="F378" s="164"/>
      <c r="G378" s="6"/>
      <c r="H378" s="6"/>
      <c r="I378" s="6"/>
      <c r="J378" s="6"/>
      <c r="K378" s="6"/>
      <c r="L378" s="6"/>
      <c r="M378" s="6"/>
      <c r="N378" s="6"/>
      <c r="O378" s="6"/>
      <c r="P378" s="6"/>
    </row>
    <row r="379" spans="2:16" s="14" customFormat="1" ht="25.5">
      <c r="B379" s="81"/>
      <c r="C379" s="14" t="s">
        <v>325</v>
      </c>
      <c r="D379" s="6">
        <v>15.5</v>
      </c>
      <c r="E379" s="6">
        <v>3769</v>
      </c>
      <c r="F379" s="164">
        <v>0</v>
      </c>
      <c r="G379" s="6"/>
      <c r="H379" s="6"/>
      <c r="I379" s="6"/>
      <c r="J379" s="6"/>
      <c r="K379" s="6"/>
      <c r="L379" s="6"/>
      <c r="M379" s="6"/>
      <c r="N379" s="6"/>
      <c r="O379" s="6"/>
      <c r="P379" s="6">
        <v>3769</v>
      </c>
    </row>
    <row r="380" spans="2:16" s="14" customFormat="1" ht="12.75">
      <c r="B380" s="81"/>
      <c r="D380" s="6"/>
      <c r="E380" s="6"/>
      <c r="F380" s="164"/>
      <c r="G380" s="6"/>
      <c r="H380" s="6"/>
      <c r="I380" s="6"/>
      <c r="J380" s="6"/>
      <c r="K380" s="6"/>
      <c r="L380" s="6"/>
      <c r="M380" s="6"/>
      <c r="N380" s="6"/>
      <c r="O380" s="6"/>
      <c r="P380" s="6"/>
    </row>
    <row r="381" spans="2:16" s="14" customFormat="1" ht="24.75" customHeight="1">
      <c r="B381" s="81"/>
      <c r="C381" s="14" t="s">
        <v>759</v>
      </c>
      <c r="D381" s="6">
        <v>9.3</v>
      </c>
      <c r="E381" s="6">
        <v>3070</v>
      </c>
      <c r="F381" s="164">
        <v>0</v>
      </c>
      <c r="G381" s="6"/>
      <c r="H381" s="6"/>
      <c r="I381" s="6"/>
      <c r="J381" s="6"/>
      <c r="K381" s="6"/>
      <c r="L381" s="6"/>
      <c r="M381" s="6"/>
      <c r="N381" s="6"/>
      <c r="O381" s="6"/>
      <c r="P381" s="6">
        <v>3070</v>
      </c>
    </row>
    <row r="382" spans="2:16" s="14" customFormat="1" ht="12.75">
      <c r="B382" s="81"/>
      <c r="D382" s="6"/>
      <c r="E382" s="6"/>
      <c r="F382" s="164"/>
      <c r="G382" s="6"/>
      <c r="H382" s="6"/>
      <c r="I382" s="6"/>
      <c r="J382" s="6"/>
      <c r="K382" s="6"/>
      <c r="L382" s="6"/>
      <c r="M382" s="6"/>
      <c r="N382" s="6"/>
      <c r="O382" s="6"/>
      <c r="P382" s="6"/>
    </row>
    <row r="383" spans="2:16" s="14" customFormat="1" ht="24" customHeight="1">
      <c r="B383" s="81"/>
      <c r="C383" s="14" t="s">
        <v>436</v>
      </c>
      <c r="D383" s="6">
        <v>8</v>
      </c>
      <c r="E383" s="6">
        <v>1730</v>
      </c>
      <c r="F383" s="164">
        <v>0</v>
      </c>
      <c r="G383" s="6"/>
      <c r="H383" s="6"/>
      <c r="I383" s="6"/>
      <c r="J383" s="6"/>
      <c r="K383" s="6"/>
      <c r="L383" s="6"/>
      <c r="M383" s="6"/>
      <c r="N383" s="6"/>
      <c r="O383" s="6"/>
      <c r="P383" s="6">
        <v>1730</v>
      </c>
    </row>
    <row r="384" spans="2:16" s="14" customFormat="1" ht="12.75">
      <c r="B384" s="81"/>
      <c r="D384" s="6"/>
      <c r="E384" s="6"/>
      <c r="F384" s="164"/>
      <c r="G384" s="6"/>
      <c r="H384" s="6"/>
      <c r="I384" s="6"/>
      <c r="J384" s="6"/>
      <c r="K384" s="6"/>
      <c r="L384" s="6"/>
      <c r="M384" s="6"/>
      <c r="N384" s="6"/>
      <c r="O384" s="6"/>
      <c r="P384" s="6"/>
    </row>
    <row r="385" spans="2:16" s="14" customFormat="1" ht="24.75" customHeight="1">
      <c r="B385" s="81"/>
      <c r="C385" s="14" t="s">
        <v>106</v>
      </c>
      <c r="D385" s="6">
        <v>10</v>
      </c>
      <c r="E385" s="6">
        <v>2200</v>
      </c>
      <c r="F385" s="164">
        <v>0</v>
      </c>
      <c r="G385" s="6"/>
      <c r="H385" s="6"/>
      <c r="I385" s="6"/>
      <c r="J385" s="6"/>
      <c r="K385" s="6"/>
      <c r="L385" s="6"/>
      <c r="M385" s="6"/>
      <c r="N385" s="6"/>
      <c r="O385" s="6"/>
      <c r="P385" s="6">
        <v>2200</v>
      </c>
    </row>
    <row r="386" spans="2:16" s="14" customFormat="1" ht="12.75">
      <c r="B386" s="81"/>
      <c r="D386" s="6"/>
      <c r="E386" s="6"/>
      <c r="F386" s="164"/>
      <c r="G386" s="6"/>
      <c r="H386" s="6"/>
      <c r="I386" s="6"/>
      <c r="J386" s="6"/>
      <c r="K386" s="6"/>
      <c r="L386" s="6"/>
      <c r="M386" s="6"/>
      <c r="N386" s="6"/>
      <c r="O386" s="6"/>
      <c r="P386" s="6"/>
    </row>
    <row r="387" spans="2:16" s="14" customFormat="1" ht="24.75" customHeight="1">
      <c r="B387" s="81"/>
      <c r="C387" s="14" t="s">
        <v>107</v>
      </c>
      <c r="D387" s="6">
        <v>5</v>
      </c>
      <c r="E387" s="6">
        <v>945</v>
      </c>
      <c r="F387" s="164">
        <v>0</v>
      </c>
      <c r="G387" s="6"/>
      <c r="H387" s="6"/>
      <c r="I387" s="6"/>
      <c r="J387" s="6"/>
      <c r="K387" s="6"/>
      <c r="L387" s="6"/>
      <c r="M387" s="6"/>
      <c r="N387" s="6"/>
      <c r="O387" s="6"/>
      <c r="P387" s="6">
        <v>945</v>
      </c>
    </row>
    <row r="388" spans="2:16" s="14" customFormat="1" ht="12.75">
      <c r="B388" s="81"/>
      <c r="D388" s="6"/>
      <c r="E388" s="6"/>
      <c r="F388" s="164"/>
      <c r="G388" s="6"/>
      <c r="H388" s="6"/>
      <c r="I388" s="6"/>
      <c r="J388" s="6"/>
      <c r="K388" s="6"/>
      <c r="L388" s="6"/>
      <c r="M388" s="6"/>
      <c r="N388" s="6"/>
      <c r="O388" s="6"/>
      <c r="P388" s="6"/>
    </row>
    <row r="389" spans="2:16" s="14" customFormat="1" ht="25.5" customHeight="1">
      <c r="B389" s="81"/>
      <c r="C389" s="14" t="s">
        <v>108</v>
      </c>
      <c r="D389" s="6">
        <v>3.5</v>
      </c>
      <c r="E389" s="6">
        <v>661</v>
      </c>
      <c r="F389" s="164">
        <v>0</v>
      </c>
      <c r="G389" s="6"/>
      <c r="H389" s="6"/>
      <c r="I389" s="6"/>
      <c r="J389" s="6"/>
      <c r="K389" s="6"/>
      <c r="L389" s="6"/>
      <c r="M389" s="6"/>
      <c r="N389" s="6"/>
      <c r="O389" s="6"/>
      <c r="P389" s="6">
        <v>661</v>
      </c>
    </row>
    <row r="390" spans="2:16" s="14" customFormat="1" ht="25.5" customHeight="1">
      <c r="B390" s="81"/>
      <c r="C390" s="14" t="s">
        <v>326</v>
      </c>
      <c r="D390" s="6">
        <v>4.95</v>
      </c>
      <c r="E390" s="6">
        <v>350</v>
      </c>
      <c r="F390" s="164">
        <v>0</v>
      </c>
      <c r="G390" s="6"/>
      <c r="H390" s="6"/>
      <c r="I390" s="6"/>
      <c r="J390" s="6"/>
      <c r="K390" s="6"/>
      <c r="L390" s="6"/>
      <c r="M390" s="6"/>
      <c r="N390" s="6"/>
      <c r="O390" s="6"/>
      <c r="P390" s="6">
        <v>350</v>
      </c>
    </row>
    <row r="391" spans="2:16" s="14" customFormat="1" ht="12.75">
      <c r="B391" s="81"/>
      <c r="C391" s="14" t="s">
        <v>109</v>
      </c>
      <c r="D391" s="6">
        <v>4.41</v>
      </c>
      <c r="E391" s="6">
        <v>662</v>
      </c>
      <c r="F391" s="164">
        <v>662</v>
      </c>
      <c r="G391" s="6"/>
      <c r="H391" s="6">
        <v>612</v>
      </c>
      <c r="I391" s="6">
        <v>35</v>
      </c>
      <c r="J391" s="6">
        <v>15</v>
      </c>
      <c r="K391" s="6"/>
      <c r="L391" s="6"/>
      <c r="M391" s="6"/>
      <c r="N391" s="6">
        <v>330</v>
      </c>
      <c r="O391" s="6">
        <v>332</v>
      </c>
      <c r="P391" s="6"/>
    </row>
    <row r="392" spans="2:16" s="14" customFormat="1" ht="12.75">
      <c r="B392" s="81"/>
      <c r="C392" s="14" t="s">
        <v>110</v>
      </c>
      <c r="D392" s="6">
        <v>2</v>
      </c>
      <c r="E392" s="6">
        <v>378</v>
      </c>
      <c r="F392" s="164">
        <v>0</v>
      </c>
      <c r="G392" s="6"/>
      <c r="H392" s="6"/>
      <c r="I392" s="6"/>
      <c r="J392" s="6"/>
      <c r="K392" s="6"/>
      <c r="L392" s="6"/>
      <c r="M392" s="6"/>
      <c r="N392" s="6"/>
      <c r="O392" s="6"/>
      <c r="P392" s="6">
        <v>378</v>
      </c>
    </row>
    <row r="393" spans="2:16" s="14" customFormat="1" ht="12.75">
      <c r="B393" s="81"/>
      <c r="C393" s="14" t="s">
        <v>327</v>
      </c>
      <c r="D393" s="6">
        <v>2</v>
      </c>
      <c r="E393" s="6">
        <v>460</v>
      </c>
      <c r="F393" s="164">
        <v>0</v>
      </c>
      <c r="G393" s="6"/>
      <c r="H393" s="6"/>
      <c r="I393" s="6"/>
      <c r="J393" s="6"/>
      <c r="K393" s="6"/>
      <c r="L393" s="6"/>
      <c r="M393" s="6"/>
      <c r="N393" s="6"/>
      <c r="O393" s="6"/>
      <c r="P393" s="6">
        <v>460</v>
      </c>
    </row>
    <row r="394" spans="2:16" s="14" customFormat="1" ht="29.25">
      <c r="B394" s="140" t="s">
        <v>111</v>
      </c>
      <c r="D394" s="30">
        <f>SUM(D397:D418)</f>
        <v>40.27</v>
      </c>
      <c r="E394" s="30">
        <f aca="true" t="shared" si="17" ref="E394:P394">SUM(E395:E418)</f>
        <v>14052.8</v>
      </c>
      <c r="F394" s="210">
        <f t="shared" si="17"/>
        <v>7408.3</v>
      </c>
      <c r="G394" s="30">
        <f t="shared" si="17"/>
        <v>3400</v>
      </c>
      <c r="H394" s="30">
        <f t="shared" si="17"/>
        <v>2962</v>
      </c>
      <c r="I394" s="30">
        <f t="shared" si="17"/>
        <v>864.5</v>
      </c>
      <c r="J394" s="30">
        <f t="shared" si="17"/>
        <v>181.8</v>
      </c>
      <c r="K394" s="30">
        <f t="shared" si="17"/>
        <v>1400</v>
      </c>
      <c r="L394" s="30">
        <f t="shared" si="17"/>
        <v>1300</v>
      </c>
      <c r="M394" s="30">
        <f t="shared" si="17"/>
        <v>1600</v>
      </c>
      <c r="N394" s="30">
        <f t="shared" si="17"/>
        <v>1508.8</v>
      </c>
      <c r="O394" s="30">
        <f t="shared" si="17"/>
        <v>1599.5</v>
      </c>
      <c r="P394" s="30">
        <f t="shared" si="17"/>
        <v>6644.5</v>
      </c>
    </row>
    <row r="395" spans="2:16" s="14" customFormat="1" ht="24.75" customHeight="1">
      <c r="B395" s="140"/>
      <c r="C395" s="14" t="s">
        <v>279</v>
      </c>
      <c r="D395" s="221">
        <v>3.3</v>
      </c>
      <c r="E395" s="221">
        <v>883.8</v>
      </c>
      <c r="F395" s="222">
        <v>883.8</v>
      </c>
      <c r="G395" s="221"/>
      <c r="H395" s="221">
        <v>640</v>
      </c>
      <c r="I395" s="221">
        <v>200</v>
      </c>
      <c r="J395" s="221">
        <v>43.8</v>
      </c>
      <c r="K395" s="221"/>
      <c r="L395" s="221"/>
      <c r="M395" s="221"/>
      <c r="N395" s="221">
        <v>883.8</v>
      </c>
      <c r="O395" s="30"/>
      <c r="P395" s="208"/>
    </row>
    <row r="396" spans="2:16" s="14" customFormat="1" ht="15">
      <c r="B396" s="140"/>
      <c r="D396" s="30"/>
      <c r="E396" s="30"/>
      <c r="F396" s="180"/>
      <c r="G396" s="30"/>
      <c r="H396" s="30"/>
      <c r="I396" s="30"/>
      <c r="J396" s="30"/>
      <c r="K396" s="30"/>
      <c r="L396" s="30"/>
      <c r="M396" s="30"/>
      <c r="N396" s="30"/>
      <c r="O396" s="30"/>
      <c r="P396" s="30"/>
    </row>
    <row r="397" spans="2:16" s="14" customFormat="1" ht="25.5">
      <c r="B397" s="81"/>
      <c r="C397" s="14" t="s">
        <v>95</v>
      </c>
      <c r="D397" s="6">
        <v>1.7</v>
      </c>
      <c r="E397" s="6">
        <v>895.5</v>
      </c>
      <c r="F397" s="164">
        <v>895.5</v>
      </c>
      <c r="G397" s="6">
        <v>795.5</v>
      </c>
      <c r="H397" s="6">
        <v>100</v>
      </c>
      <c r="I397" s="6"/>
      <c r="J397" s="6"/>
      <c r="M397" s="6">
        <v>300</v>
      </c>
      <c r="N397" s="6">
        <v>300</v>
      </c>
      <c r="O397" s="6">
        <v>295.5</v>
      </c>
      <c r="P397" s="6"/>
    </row>
    <row r="398" spans="2:16" s="14" customFormat="1" ht="12.75">
      <c r="B398" s="81"/>
      <c r="D398" s="6"/>
      <c r="E398" s="6"/>
      <c r="F398" s="164"/>
      <c r="G398" s="6"/>
      <c r="H398" s="6"/>
      <c r="I398" s="6"/>
      <c r="J398" s="6"/>
      <c r="K398" s="6"/>
      <c r="M398" s="6"/>
      <c r="N398" s="6"/>
      <c r="O398" s="6"/>
      <c r="P398" s="6"/>
    </row>
    <row r="399" spans="2:16" s="14" customFormat="1" ht="25.5">
      <c r="B399" s="81"/>
      <c r="C399" s="14" t="s">
        <v>328</v>
      </c>
      <c r="D399" s="6">
        <v>1.8</v>
      </c>
      <c r="E399" s="6">
        <v>325</v>
      </c>
      <c r="F399" s="164">
        <v>325</v>
      </c>
      <c r="G399" s="6"/>
      <c r="H399" s="6">
        <v>200</v>
      </c>
      <c r="I399" s="6">
        <v>100</v>
      </c>
      <c r="J399" s="6">
        <v>25</v>
      </c>
      <c r="K399" s="6"/>
      <c r="M399" s="6"/>
      <c r="N399" s="6">
        <v>325</v>
      </c>
      <c r="O399" s="6"/>
      <c r="P399" s="6"/>
    </row>
    <row r="400" spans="2:16" s="14" customFormat="1" ht="12.75">
      <c r="B400" s="81"/>
      <c r="D400" s="6"/>
      <c r="E400" s="6"/>
      <c r="F400" s="164"/>
      <c r="G400" s="6"/>
      <c r="H400" s="6"/>
      <c r="I400" s="6"/>
      <c r="J400" s="6"/>
      <c r="K400" s="6"/>
      <c r="M400" s="6"/>
      <c r="N400" s="6"/>
      <c r="O400" s="6"/>
      <c r="P400" s="6"/>
    </row>
    <row r="401" spans="2:16" s="14" customFormat="1" ht="25.5" customHeight="1">
      <c r="B401" s="81"/>
      <c r="C401" s="81" t="s">
        <v>329</v>
      </c>
      <c r="D401" s="6">
        <v>1.4</v>
      </c>
      <c r="E401" s="6">
        <v>202</v>
      </c>
      <c r="F401" s="164">
        <v>202</v>
      </c>
      <c r="G401" s="6"/>
      <c r="H401" s="6">
        <v>162</v>
      </c>
      <c r="I401" s="6">
        <v>20</v>
      </c>
      <c r="J401" s="6">
        <v>20</v>
      </c>
      <c r="K401" s="6"/>
      <c r="M401" s="6"/>
      <c r="N401" s="6"/>
      <c r="O401" s="6">
        <v>202</v>
      </c>
      <c r="P401" s="6"/>
    </row>
    <row r="402" spans="2:16" s="14" customFormat="1" ht="12.75">
      <c r="B402" s="81"/>
      <c r="D402" s="6"/>
      <c r="E402" s="6"/>
      <c r="F402" s="164"/>
      <c r="G402" s="6"/>
      <c r="H402" s="6"/>
      <c r="I402" s="6"/>
      <c r="J402" s="6"/>
      <c r="K402" s="6"/>
      <c r="M402" s="6"/>
      <c r="N402" s="6"/>
      <c r="O402" s="6"/>
      <c r="P402" s="6"/>
    </row>
    <row r="403" spans="2:16" s="14" customFormat="1" ht="25.5">
      <c r="B403" s="81"/>
      <c r="C403" s="14" t="s">
        <v>112</v>
      </c>
      <c r="D403" s="6">
        <v>4.3</v>
      </c>
      <c r="E403" s="6">
        <v>521.5</v>
      </c>
      <c r="F403" s="164">
        <v>0</v>
      </c>
      <c r="G403" s="6"/>
      <c r="H403" s="6"/>
      <c r="I403" s="6"/>
      <c r="J403" s="6"/>
      <c r="K403" s="6"/>
      <c r="M403" s="6"/>
      <c r="N403" s="6"/>
      <c r="O403" s="6"/>
      <c r="P403" s="6">
        <v>521.5</v>
      </c>
    </row>
    <row r="404" spans="2:16" s="14" customFormat="1" ht="12.75">
      <c r="B404" s="81"/>
      <c r="D404" s="6"/>
      <c r="E404" s="6"/>
      <c r="F404" s="164"/>
      <c r="G404" s="6"/>
      <c r="H404" s="6"/>
      <c r="I404" s="6"/>
      <c r="J404" s="6"/>
      <c r="K404" s="6"/>
      <c r="M404" s="6"/>
      <c r="N404" s="6"/>
      <c r="O404" s="6"/>
      <c r="P404" s="6"/>
    </row>
    <row r="405" spans="2:16" s="14" customFormat="1" ht="38.25">
      <c r="B405" s="81"/>
      <c r="C405" s="14" t="s">
        <v>331</v>
      </c>
      <c r="D405" s="6">
        <v>0.8</v>
      </c>
      <c r="E405" s="6">
        <v>229</v>
      </c>
      <c r="F405" s="164">
        <v>229</v>
      </c>
      <c r="G405" s="6"/>
      <c r="H405" s="6">
        <v>160</v>
      </c>
      <c r="I405" s="6">
        <v>49</v>
      </c>
      <c r="J405" s="6">
        <v>20</v>
      </c>
      <c r="K405" s="6"/>
      <c r="M405" s="6"/>
      <c r="N405" s="6"/>
      <c r="O405" s="6">
        <v>229</v>
      </c>
      <c r="P405" s="6"/>
    </row>
    <row r="406" spans="2:16" s="14" customFormat="1" ht="12.75">
      <c r="B406" s="81"/>
      <c r="D406" s="6"/>
      <c r="E406" s="6"/>
      <c r="F406" s="164"/>
      <c r="G406" s="6"/>
      <c r="H406" s="6"/>
      <c r="I406" s="6"/>
      <c r="J406" s="6"/>
      <c r="K406" s="6"/>
      <c r="M406" s="6"/>
      <c r="N406" s="6"/>
      <c r="O406" s="6"/>
      <c r="P406" s="6"/>
    </row>
    <row r="407" spans="2:16" s="14" customFormat="1" ht="25.5">
      <c r="B407" s="81"/>
      <c r="C407" s="14" t="s">
        <v>330</v>
      </c>
      <c r="D407" s="6">
        <v>0.7</v>
      </c>
      <c r="E407" s="6">
        <v>393.5</v>
      </c>
      <c r="F407" s="164">
        <v>0</v>
      </c>
      <c r="G407" s="6"/>
      <c r="H407" s="6"/>
      <c r="I407" s="6"/>
      <c r="J407" s="6"/>
      <c r="K407" s="6"/>
      <c r="M407" s="6"/>
      <c r="N407" s="6"/>
      <c r="O407" s="6"/>
      <c r="P407" s="6">
        <v>393.5</v>
      </c>
    </row>
    <row r="408" spans="2:16" s="14" customFormat="1" ht="12.75">
      <c r="B408" s="81"/>
      <c r="D408" s="6"/>
      <c r="E408" s="6"/>
      <c r="F408" s="164"/>
      <c r="G408" s="6"/>
      <c r="H408" s="6"/>
      <c r="I408" s="6"/>
      <c r="J408" s="6"/>
      <c r="K408" s="6"/>
      <c r="L408" s="6"/>
      <c r="M408" s="6"/>
      <c r="N408" s="6"/>
      <c r="O408" s="6"/>
      <c r="P408" s="6"/>
    </row>
    <row r="409" spans="3:16" s="81" customFormat="1" ht="25.5">
      <c r="C409" s="81" t="s">
        <v>277</v>
      </c>
      <c r="D409" s="83">
        <v>3.85</v>
      </c>
      <c r="E409" s="83">
        <v>1044.2</v>
      </c>
      <c r="K409" s="83"/>
      <c r="L409" s="83"/>
      <c r="M409" s="83"/>
      <c r="N409" s="83"/>
      <c r="P409" s="83">
        <v>1044.2</v>
      </c>
    </row>
    <row r="410" spans="4:16" s="81" customFormat="1" ht="12.75">
      <c r="D410" s="83"/>
      <c r="E410" s="83"/>
      <c r="F410" s="161"/>
      <c r="G410" s="83"/>
      <c r="H410" s="83"/>
      <c r="I410" s="83"/>
      <c r="J410" s="83"/>
      <c r="K410" s="83"/>
      <c r="L410" s="83"/>
      <c r="M410" s="83"/>
      <c r="N410" s="83"/>
      <c r="O410" s="83"/>
      <c r="P410" s="83"/>
    </row>
    <row r="411" spans="3:16" s="81" customFormat="1" ht="25.5">
      <c r="C411" s="81" t="s">
        <v>278</v>
      </c>
      <c r="D411" s="83">
        <v>3.63</v>
      </c>
      <c r="E411" s="83">
        <v>1043.3</v>
      </c>
      <c r="F411" s="161">
        <v>873</v>
      </c>
      <c r="G411" s="83"/>
      <c r="H411" s="83">
        <v>700</v>
      </c>
      <c r="I411" s="83">
        <v>100</v>
      </c>
      <c r="J411" s="83">
        <v>73</v>
      </c>
      <c r="K411" s="83"/>
      <c r="L411" s="83"/>
      <c r="M411" s="83"/>
      <c r="N411" s="83"/>
      <c r="O411" s="83">
        <v>873</v>
      </c>
      <c r="P411" s="83">
        <v>170.3</v>
      </c>
    </row>
    <row r="412" spans="4:16" s="81" customFormat="1" ht="12.75">
      <c r="D412" s="83"/>
      <c r="E412" s="83"/>
      <c r="F412" s="161"/>
      <c r="G412" s="83"/>
      <c r="H412" s="83"/>
      <c r="I412" s="83"/>
      <c r="J412" s="83"/>
      <c r="K412" s="83"/>
      <c r="L412" s="83"/>
      <c r="M412" s="83"/>
      <c r="N412" s="83"/>
      <c r="O412" s="83"/>
      <c r="P412" s="83"/>
    </row>
    <row r="413" spans="3:16" s="81" customFormat="1" ht="25.5">
      <c r="C413" s="81" t="s">
        <v>96</v>
      </c>
      <c r="D413" s="83">
        <v>5.69</v>
      </c>
      <c r="E413" s="83">
        <v>4000</v>
      </c>
      <c r="F413" s="161">
        <v>4000</v>
      </c>
      <c r="G413" s="83">
        <v>2604.5</v>
      </c>
      <c r="H413" s="83">
        <v>1000</v>
      </c>
      <c r="I413" s="83">
        <v>395.5</v>
      </c>
      <c r="J413" s="83"/>
      <c r="K413" s="83">
        <v>1400</v>
      </c>
      <c r="L413" s="83">
        <v>1300</v>
      </c>
      <c r="M413" s="83">
        <v>1300</v>
      </c>
      <c r="N413" s="83"/>
      <c r="O413" s="83"/>
      <c r="P413" s="83"/>
    </row>
    <row r="414" spans="2:16" s="14" customFormat="1" ht="12.75">
      <c r="B414" s="81"/>
      <c r="D414" s="6"/>
      <c r="E414" s="6"/>
      <c r="F414" s="164"/>
      <c r="G414" s="6"/>
      <c r="H414" s="6"/>
      <c r="I414" s="6"/>
      <c r="J414" s="6"/>
      <c r="K414" s="6"/>
      <c r="L414" s="6"/>
      <c r="M414" s="6"/>
      <c r="N414" s="6"/>
      <c r="O414" s="6"/>
      <c r="P414" s="6"/>
    </row>
    <row r="415" spans="2:16" s="14" customFormat="1" ht="25.5">
      <c r="B415" s="81"/>
      <c r="C415" s="14" t="s">
        <v>332</v>
      </c>
      <c r="D415" s="6">
        <v>5.5</v>
      </c>
      <c r="E415" s="6">
        <v>1416.5</v>
      </c>
      <c r="F415" s="164">
        <v>0</v>
      </c>
      <c r="G415" s="6"/>
      <c r="H415" s="6"/>
      <c r="I415" s="6"/>
      <c r="J415" s="6"/>
      <c r="K415" s="6"/>
      <c r="L415" s="6"/>
      <c r="M415" s="6"/>
      <c r="N415" s="6"/>
      <c r="O415" s="6"/>
      <c r="P415" s="6">
        <v>1416.5</v>
      </c>
    </row>
    <row r="416" spans="2:16" s="14" customFormat="1" ht="12.75">
      <c r="B416" s="81"/>
      <c r="D416" s="6"/>
      <c r="E416" s="6"/>
      <c r="F416" s="164"/>
      <c r="G416" s="6"/>
      <c r="H416" s="6"/>
      <c r="I416" s="6"/>
      <c r="J416" s="6"/>
      <c r="K416" s="6"/>
      <c r="L416" s="6"/>
      <c r="M416" s="6"/>
      <c r="N416" s="6"/>
      <c r="O416" s="6"/>
      <c r="P416" s="6"/>
    </row>
    <row r="417" spans="2:16" s="14" customFormat="1" ht="25.5">
      <c r="B417" s="81"/>
      <c r="C417" s="14" t="s">
        <v>337</v>
      </c>
      <c r="D417" s="6">
        <v>10.9</v>
      </c>
      <c r="E417" s="6">
        <v>3098.5</v>
      </c>
      <c r="F417" s="164">
        <v>0</v>
      </c>
      <c r="G417" s="6"/>
      <c r="H417" s="6"/>
      <c r="I417" s="6"/>
      <c r="J417" s="6"/>
      <c r="K417" s="6"/>
      <c r="L417" s="6"/>
      <c r="M417" s="6"/>
      <c r="N417" s="6"/>
      <c r="O417" s="6"/>
      <c r="P417" s="6">
        <v>3098.5</v>
      </c>
    </row>
    <row r="418" spans="2:6" ht="12.75">
      <c r="B418" s="89"/>
      <c r="F418" s="163"/>
    </row>
    <row r="419" spans="2:6" ht="12.75">
      <c r="B419" s="89"/>
      <c r="F419" s="163"/>
    </row>
    <row r="420" spans="2:6" ht="12.75">
      <c r="B420" s="89"/>
      <c r="F420" s="163"/>
    </row>
    <row r="421" spans="2:6" ht="12.75">
      <c r="B421" s="89"/>
      <c r="F421" s="163"/>
    </row>
    <row r="422" spans="2:6" ht="12.75">
      <c r="B422" s="89"/>
      <c r="F422" s="163"/>
    </row>
    <row r="423" spans="2:6" ht="12.75">
      <c r="B423" s="89"/>
      <c r="F423" s="163"/>
    </row>
    <row r="424" spans="2:6" ht="12.75">
      <c r="B424" s="89"/>
      <c r="F424" s="163"/>
    </row>
    <row r="425" spans="2:6" ht="12.75">
      <c r="B425" s="89"/>
      <c r="F425" s="163"/>
    </row>
    <row r="426" spans="2:6" ht="12.75">
      <c r="B426" s="89"/>
      <c r="F426" s="163"/>
    </row>
    <row r="427" spans="2:18" ht="12.75">
      <c r="B427" s="233"/>
      <c r="C427" s="234"/>
      <c r="D427" s="234"/>
      <c r="E427" s="234"/>
      <c r="F427" s="235"/>
      <c r="G427" s="234"/>
      <c r="H427" s="234"/>
      <c r="I427" s="234"/>
      <c r="J427" s="234"/>
      <c r="K427" s="234"/>
      <c r="L427" s="234"/>
      <c r="M427" s="234"/>
      <c r="N427" s="234"/>
      <c r="O427" s="234"/>
      <c r="P427" s="234"/>
      <c r="Q427" s="234"/>
      <c r="R427" s="234"/>
    </row>
    <row r="428" spans="2:18" ht="12.75">
      <c r="B428" s="233"/>
      <c r="C428" s="234"/>
      <c r="D428" s="234"/>
      <c r="E428" s="234"/>
      <c r="F428" s="235"/>
      <c r="G428" s="234"/>
      <c r="H428" s="234"/>
      <c r="I428" s="234"/>
      <c r="J428" s="234"/>
      <c r="K428" s="234"/>
      <c r="L428" s="234"/>
      <c r="M428" s="234"/>
      <c r="N428" s="234"/>
      <c r="O428" s="234"/>
      <c r="P428" s="234"/>
      <c r="Q428" s="234"/>
      <c r="R428" s="234"/>
    </row>
    <row r="429" spans="2:18" ht="12.75">
      <c r="B429" s="233"/>
      <c r="C429" s="234"/>
      <c r="D429" s="234"/>
      <c r="E429" s="234"/>
      <c r="F429" s="235"/>
      <c r="G429" s="234"/>
      <c r="H429" s="234"/>
      <c r="I429" s="234"/>
      <c r="J429" s="234"/>
      <c r="K429" s="234"/>
      <c r="L429" s="234"/>
      <c r="M429" s="234"/>
      <c r="N429" s="234"/>
      <c r="O429" s="234"/>
      <c r="P429" s="234"/>
      <c r="Q429" s="234"/>
      <c r="R429" s="234"/>
    </row>
    <row r="430" spans="2:18" ht="12.75">
      <c r="B430" s="233"/>
      <c r="C430" s="234"/>
      <c r="D430" s="234"/>
      <c r="E430" s="234"/>
      <c r="F430" s="235"/>
      <c r="G430" s="234"/>
      <c r="H430" s="234"/>
      <c r="I430" s="234"/>
      <c r="J430" s="234"/>
      <c r="K430" s="234"/>
      <c r="L430" s="234"/>
      <c r="M430" s="234"/>
      <c r="N430" s="234"/>
      <c r="O430" s="234"/>
      <c r="P430" s="234"/>
      <c r="Q430" s="234"/>
      <c r="R430" s="234"/>
    </row>
    <row r="431" spans="2:18" ht="12.75">
      <c r="B431" s="233"/>
      <c r="C431" s="234"/>
      <c r="D431" s="234"/>
      <c r="E431" s="234"/>
      <c r="F431" s="235"/>
      <c r="G431" s="234"/>
      <c r="H431" s="234"/>
      <c r="I431" s="234"/>
      <c r="J431" s="234"/>
      <c r="K431" s="234"/>
      <c r="L431" s="234"/>
      <c r="M431" s="234"/>
      <c r="N431" s="234"/>
      <c r="O431" s="234"/>
      <c r="P431" s="234"/>
      <c r="Q431" s="234"/>
      <c r="R431" s="234"/>
    </row>
    <row r="432" spans="2:18" ht="12.75">
      <c r="B432" s="233"/>
      <c r="C432" s="234"/>
      <c r="D432" s="234"/>
      <c r="E432" s="234"/>
      <c r="F432" s="235"/>
      <c r="G432" s="234"/>
      <c r="H432" s="234"/>
      <c r="I432" s="234"/>
      <c r="J432" s="234"/>
      <c r="K432" s="234"/>
      <c r="L432" s="234"/>
      <c r="M432" s="234"/>
      <c r="N432" s="234"/>
      <c r="O432" s="234"/>
      <c r="P432" s="234"/>
      <c r="Q432" s="234"/>
      <c r="R432" s="234"/>
    </row>
    <row r="433" spans="2:18" ht="12.75">
      <c r="B433" s="233"/>
      <c r="C433" s="234"/>
      <c r="D433" s="234"/>
      <c r="E433" s="234"/>
      <c r="F433" s="235"/>
      <c r="G433" s="234"/>
      <c r="H433" s="234"/>
      <c r="I433" s="234"/>
      <c r="J433" s="234"/>
      <c r="K433" s="234"/>
      <c r="L433" s="234"/>
      <c r="M433" s="234"/>
      <c r="N433" s="234"/>
      <c r="O433" s="234"/>
      <c r="P433" s="234"/>
      <c r="Q433" s="234"/>
      <c r="R433" s="234"/>
    </row>
    <row r="434" spans="2:18" ht="12.75">
      <c r="B434" s="233"/>
      <c r="C434" s="234"/>
      <c r="D434" s="234"/>
      <c r="E434" s="234"/>
      <c r="F434" s="235"/>
      <c r="G434" s="234"/>
      <c r="H434" s="234"/>
      <c r="I434" s="234"/>
      <c r="J434" s="234"/>
      <c r="K434" s="234"/>
      <c r="L434" s="234"/>
      <c r="M434" s="234"/>
      <c r="N434" s="234"/>
      <c r="O434" s="234"/>
      <c r="P434" s="234"/>
      <c r="Q434" s="234"/>
      <c r="R434" s="234"/>
    </row>
    <row r="435" spans="2:18" ht="12.75">
      <c r="B435" s="233"/>
      <c r="C435" s="234"/>
      <c r="D435" s="234"/>
      <c r="E435" s="234"/>
      <c r="F435" s="235"/>
      <c r="G435" s="234"/>
      <c r="H435" s="234"/>
      <c r="I435" s="234"/>
      <c r="J435" s="234"/>
      <c r="K435" s="234"/>
      <c r="L435" s="234"/>
      <c r="M435" s="234"/>
      <c r="N435" s="234"/>
      <c r="O435" s="234"/>
      <c r="P435" s="234"/>
      <c r="Q435" s="234"/>
      <c r="R435" s="234"/>
    </row>
    <row r="436" spans="2:18" ht="12.75">
      <c r="B436" s="233"/>
      <c r="C436" s="234"/>
      <c r="D436" s="234"/>
      <c r="E436" s="234"/>
      <c r="F436" s="235"/>
      <c r="G436" s="234"/>
      <c r="H436" s="234"/>
      <c r="I436" s="234"/>
      <c r="J436" s="234"/>
      <c r="K436" s="234"/>
      <c r="L436" s="234"/>
      <c r="M436" s="234"/>
      <c r="N436" s="234"/>
      <c r="O436" s="234"/>
      <c r="P436" s="234"/>
      <c r="Q436" s="234"/>
      <c r="R436" s="234"/>
    </row>
    <row r="437" spans="2:18" ht="12.75">
      <c r="B437" s="233"/>
      <c r="C437" s="234"/>
      <c r="D437" s="234"/>
      <c r="E437" s="234"/>
      <c r="F437" s="235"/>
      <c r="G437" s="234"/>
      <c r="H437" s="234"/>
      <c r="I437" s="234"/>
      <c r="J437" s="234"/>
      <c r="K437" s="234"/>
      <c r="L437" s="234"/>
      <c r="M437" s="234"/>
      <c r="N437" s="234"/>
      <c r="O437" s="234"/>
      <c r="P437" s="234"/>
      <c r="Q437" s="234"/>
      <c r="R437" s="234"/>
    </row>
    <row r="438" spans="2:18" ht="12.75">
      <c r="B438" s="233"/>
      <c r="C438" s="234"/>
      <c r="D438" s="234"/>
      <c r="E438" s="234"/>
      <c r="F438" s="235"/>
      <c r="G438" s="234"/>
      <c r="H438" s="234"/>
      <c r="I438" s="234"/>
      <c r="J438" s="234"/>
      <c r="K438" s="234"/>
      <c r="L438" s="234"/>
      <c r="M438" s="234"/>
      <c r="N438" s="234"/>
      <c r="O438" s="234"/>
      <c r="P438" s="234"/>
      <c r="Q438" s="234"/>
      <c r="R438" s="234"/>
    </row>
    <row r="439" spans="2:18" ht="12.75">
      <c r="B439" s="233"/>
      <c r="C439" s="234"/>
      <c r="D439" s="234"/>
      <c r="E439" s="234"/>
      <c r="F439" s="235"/>
      <c r="G439" s="234"/>
      <c r="H439" s="234"/>
      <c r="I439" s="234"/>
      <c r="J439" s="234"/>
      <c r="K439" s="234"/>
      <c r="L439" s="234"/>
      <c r="M439" s="234"/>
      <c r="N439" s="234"/>
      <c r="O439" s="234"/>
      <c r="P439" s="234"/>
      <c r="Q439" s="234"/>
      <c r="R439" s="234"/>
    </row>
    <row r="440" spans="2:18" ht="12.75">
      <c r="B440" s="233"/>
      <c r="C440" s="234"/>
      <c r="D440" s="234"/>
      <c r="E440" s="234"/>
      <c r="F440" s="235"/>
      <c r="G440" s="234"/>
      <c r="H440" s="234"/>
      <c r="I440" s="234"/>
      <c r="J440" s="234"/>
      <c r="K440" s="234"/>
      <c r="L440" s="234"/>
      <c r="M440" s="234"/>
      <c r="N440" s="234"/>
      <c r="O440" s="234"/>
      <c r="P440" s="234"/>
      <c r="Q440" s="234"/>
      <c r="R440" s="234"/>
    </row>
    <row r="441" spans="2:18" ht="12.75">
      <c r="B441" s="233"/>
      <c r="C441" s="234"/>
      <c r="D441" s="234"/>
      <c r="E441" s="234"/>
      <c r="F441" s="235"/>
      <c r="G441" s="234"/>
      <c r="H441" s="234"/>
      <c r="I441" s="234"/>
      <c r="J441" s="234"/>
      <c r="K441" s="234"/>
      <c r="L441" s="234"/>
      <c r="M441" s="234"/>
      <c r="N441" s="234"/>
      <c r="O441" s="234"/>
      <c r="P441" s="234"/>
      <c r="Q441" s="234"/>
      <c r="R441" s="234"/>
    </row>
    <row r="442" ht="12.75">
      <c r="B442" s="234"/>
    </row>
    <row r="443" ht="12.75">
      <c r="B443" s="234"/>
    </row>
    <row r="444" ht="12.75">
      <c r="B444" s="234"/>
    </row>
    <row r="445" ht="12.75">
      <c r="B445" s="234"/>
    </row>
    <row r="446" ht="12.75">
      <c r="B446" s="234"/>
    </row>
    <row r="447" ht="12.75">
      <c r="B447" s="234"/>
    </row>
    <row r="448" ht="12.75">
      <c r="B448" s="234"/>
    </row>
    <row r="449" ht="12.75">
      <c r="B449" s="234"/>
    </row>
    <row r="450" ht="12.75">
      <c r="B450" s="234"/>
    </row>
    <row r="451" ht="12.75">
      <c r="B451" s="234"/>
    </row>
    <row r="452" ht="12.75">
      <c r="B452" s="234"/>
    </row>
    <row r="453" ht="12.75">
      <c r="B453" s="234"/>
    </row>
    <row r="454" ht="12.75">
      <c r="B454" s="234"/>
    </row>
    <row r="455" ht="12.75">
      <c r="B455" s="234"/>
    </row>
    <row r="456" ht="13.5" thickBot="1">
      <c r="B456" s="234"/>
    </row>
    <row r="457" spans="1:3" s="15" customFormat="1" ht="12.75">
      <c r="A457" s="87"/>
      <c r="B457" s="14"/>
      <c r="C457" s="14"/>
    </row>
    <row r="458" spans="1:3" s="15" customFormat="1" ht="12.75">
      <c r="A458" s="88"/>
      <c r="B458" s="14"/>
      <c r="C458" s="14"/>
    </row>
    <row r="459" spans="1:3" s="15" customFormat="1" ht="65.25" customHeight="1">
      <c r="A459" s="8" t="s">
        <v>116</v>
      </c>
      <c r="B459" s="14"/>
      <c r="C459" s="14"/>
    </row>
    <row r="460" spans="2:16" ht="12.75">
      <c r="B460" s="233"/>
      <c r="C460" s="234"/>
      <c r="D460" s="234"/>
      <c r="E460" s="234"/>
      <c r="F460" s="235"/>
      <c r="G460" s="234"/>
      <c r="H460" s="234"/>
      <c r="I460" s="234"/>
      <c r="J460" s="234"/>
      <c r="K460" s="234"/>
      <c r="L460" s="234"/>
      <c r="M460" s="234"/>
      <c r="N460" s="234"/>
      <c r="O460" s="234"/>
      <c r="P460" s="234"/>
    </row>
    <row r="461" spans="2:16" ht="12.75">
      <c r="B461" s="233"/>
      <c r="C461" s="234"/>
      <c r="D461" s="234"/>
      <c r="E461" s="234"/>
      <c r="F461" s="235"/>
      <c r="G461" s="234"/>
      <c r="H461" s="234"/>
      <c r="I461" s="234"/>
      <c r="J461" s="234"/>
      <c r="K461" s="234"/>
      <c r="L461" s="234"/>
      <c r="M461" s="234"/>
      <c r="N461" s="234"/>
      <c r="O461" s="234"/>
      <c r="P461" s="234"/>
    </row>
    <row r="462" spans="2:6" ht="12.75">
      <c r="B462" s="89"/>
      <c r="F462" s="163"/>
    </row>
    <row r="463" spans="2:6" ht="12.75">
      <c r="B463" s="89"/>
      <c r="F463" s="163"/>
    </row>
    <row r="464" spans="2:6" ht="12.75">
      <c r="B464" s="89"/>
      <c r="F464" s="163"/>
    </row>
    <row r="465" spans="2:6" ht="12.75">
      <c r="B465" s="89"/>
      <c r="F465" s="163"/>
    </row>
    <row r="466" spans="2:6" ht="12.75">
      <c r="B466" s="89"/>
      <c r="F466" s="163"/>
    </row>
    <row r="467" spans="2:6" ht="12.75">
      <c r="B467" s="89"/>
      <c r="F467" s="163"/>
    </row>
    <row r="468" spans="2:6" ht="12.75">
      <c r="B468" s="89"/>
      <c r="F468" s="163"/>
    </row>
    <row r="469" spans="2:6" ht="12.75">
      <c r="B469" s="89"/>
      <c r="F469" s="163"/>
    </row>
    <row r="470" spans="2:6" ht="12.75">
      <c r="B470" s="89"/>
      <c r="F470" s="163"/>
    </row>
    <row r="471" spans="2:6" ht="12.75">
      <c r="B471" s="89"/>
      <c r="F471" s="163"/>
    </row>
    <row r="472" spans="2:6" ht="12.75">
      <c r="B472" s="89"/>
      <c r="F472" s="163"/>
    </row>
    <row r="473" spans="2:6" ht="12.75">
      <c r="B473" s="89"/>
      <c r="F473" s="163"/>
    </row>
    <row r="474" spans="2:6" ht="12.75">
      <c r="B474" s="89"/>
      <c r="F474" s="163"/>
    </row>
    <row r="475" spans="2:6" ht="12.75">
      <c r="B475" s="89"/>
      <c r="F475" s="163"/>
    </row>
    <row r="476" spans="2:6" ht="12.75">
      <c r="B476" s="89"/>
      <c r="F476" s="163"/>
    </row>
    <row r="477" spans="2:6" ht="12.75">
      <c r="B477" s="89"/>
      <c r="F477" s="163"/>
    </row>
    <row r="478" spans="2:6" ht="12.75">
      <c r="B478" s="89"/>
      <c r="F478" s="163"/>
    </row>
    <row r="479" spans="2:6" ht="12.75">
      <c r="B479" s="89"/>
      <c r="F479" s="163"/>
    </row>
    <row r="480" spans="2:6" ht="12.75">
      <c r="B480" s="89"/>
      <c r="F480" s="163"/>
    </row>
    <row r="481" spans="2:6" ht="12.75">
      <c r="B481" s="89"/>
      <c r="F481" s="163"/>
    </row>
    <row r="482" spans="2:6" ht="12.75">
      <c r="B482" s="89"/>
      <c r="F482" s="163"/>
    </row>
    <row r="483" spans="2:6" ht="12.75">
      <c r="B483" s="89"/>
      <c r="F483" s="163"/>
    </row>
    <row r="484" spans="2:6" ht="12.75">
      <c r="B484" s="89"/>
      <c r="F484" s="163"/>
    </row>
    <row r="485" spans="2:6" ht="12.75">
      <c r="B485" s="89"/>
      <c r="F485" s="163"/>
    </row>
    <row r="486" spans="2:6" ht="12.75">
      <c r="B486" s="89"/>
      <c r="F486" s="163"/>
    </row>
    <row r="487" spans="2:6" ht="12.75">
      <c r="B487" s="89"/>
      <c r="F487" s="163"/>
    </row>
    <row r="488" spans="2:6" ht="12.75">
      <c r="B488" s="89"/>
      <c r="F488" s="163"/>
    </row>
    <row r="489" spans="2:6" ht="12.75">
      <c r="B489" s="89"/>
      <c r="F489" s="163"/>
    </row>
    <row r="490" spans="2:6" ht="12.75">
      <c r="B490" s="89"/>
      <c r="F490" s="163"/>
    </row>
    <row r="491" spans="2:6" ht="12.75">
      <c r="B491" s="89"/>
      <c r="F491" s="163"/>
    </row>
    <row r="492" spans="2:6" ht="12.75">
      <c r="B492" s="89"/>
      <c r="F492" s="163"/>
    </row>
    <row r="493" spans="2:6" ht="12.75">
      <c r="B493" s="89"/>
      <c r="F493" s="163"/>
    </row>
    <row r="494" spans="2:6" ht="12.75">
      <c r="B494" s="89"/>
      <c r="F494" s="163"/>
    </row>
    <row r="495" spans="2:6" ht="12.75">
      <c r="B495" s="89"/>
      <c r="F495" s="163"/>
    </row>
    <row r="496" spans="2:6" ht="12.75">
      <c r="B496" s="89"/>
      <c r="F496" s="163"/>
    </row>
    <row r="497" spans="2:6" ht="12.75">
      <c r="B497" s="89"/>
      <c r="F497" s="163"/>
    </row>
    <row r="498" spans="2:6" ht="12.75">
      <c r="B498" s="89"/>
      <c r="F498" s="163"/>
    </row>
    <row r="499" spans="2:6" ht="12.75">
      <c r="B499" s="89"/>
      <c r="F499" s="163"/>
    </row>
    <row r="500" spans="2:6" ht="12.75">
      <c r="B500" s="89"/>
      <c r="F500" s="163"/>
    </row>
    <row r="501" spans="2:6" ht="12.75">
      <c r="B501" s="89"/>
      <c r="F501" s="163"/>
    </row>
    <row r="502" spans="2:6" ht="12.75">
      <c r="B502" s="89"/>
      <c r="F502" s="163"/>
    </row>
    <row r="503" spans="2:6" ht="12.75">
      <c r="B503" s="89"/>
      <c r="F503" s="163"/>
    </row>
    <row r="504" spans="2:6" ht="12.75">
      <c r="B504" s="89"/>
      <c r="F504" s="163"/>
    </row>
    <row r="505" spans="2:6" ht="12.75">
      <c r="B505" s="89"/>
      <c r="F505" s="163"/>
    </row>
    <row r="506" spans="2:6" ht="12.75">
      <c r="B506" s="89"/>
      <c r="F506" s="163"/>
    </row>
    <row r="507" spans="2:6" ht="12.75">
      <c r="B507" s="89"/>
      <c r="F507" s="163"/>
    </row>
    <row r="508" spans="2:6" ht="12.75">
      <c r="B508" s="89"/>
      <c r="F508" s="163"/>
    </row>
    <row r="509" spans="2:6" ht="12.75">
      <c r="B509" s="89"/>
      <c r="F509" s="163"/>
    </row>
    <row r="510" spans="2:6" ht="12.75">
      <c r="B510" s="89"/>
      <c r="F510" s="163"/>
    </row>
    <row r="511" spans="2:6" ht="12.75">
      <c r="B511" s="89"/>
      <c r="F511" s="163"/>
    </row>
    <row r="512" spans="2:6" ht="12.75">
      <c r="B512" s="89"/>
      <c r="F512" s="163"/>
    </row>
    <row r="513" spans="2:6" ht="12.75">
      <c r="B513" s="89"/>
      <c r="F513" s="163"/>
    </row>
    <row r="514" spans="2:6" ht="12.75">
      <c r="B514" s="89"/>
      <c r="F514" s="163"/>
    </row>
    <row r="515" spans="2:6" ht="12.75">
      <c r="B515" s="89"/>
      <c r="F515" s="163"/>
    </row>
    <row r="516" spans="2:6" ht="12.75">
      <c r="B516" s="89"/>
      <c r="F516" s="163"/>
    </row>
    <row r="517" spans="2:6" ht="12.75">
      <c r="B517" s="89"/>
      <c r="F517" s="163"/>
    </row>
    <row r="518" spans="2:6" ht="12.75">
      <c r="B518" s="89"/>
      <c r="F518" s="163"/>
    </row>
    <row r="519" spans="2:6" ht="12.75">
      <c r="B519" s="89"/>
      <c r="F519" s="163"/>
    </row>
    <row r="520" spans="2:6" ht="12.75">
      <c r="B520" s="89"/>
      <c r="F520" s="163"/>
    </row>
    <row r="521" spans="2:6" ht="12.75">
      <c r="B521" s="89"/>
      <c r="F521" s="163"/>
    </row>
    <row r="522" spans="2:6" ht="12.75">
      <c r="B522" s="89"/>
      <c r="F522" s="163"/>
    </row>
    <row r="523" spans="2:6" ht="12.75">
      <c r="B523" s="89"/>
      <c r="F523" s="163"/>
    </row>
    <row r="524" spans="2:6" ht="12.75">
      <c r="B524" s="89"/>
      <c r="F524" s="163"/>
    </row>
    <row r="525" spans="2:6" ht="12.75">
      <c r="B525" s="89"/>
      <c r="F525" s="163"/>
    </row>
    <row r="526" spans="2:6" ht="12.75">
      <c r="B526" s="89"/>
      <c r="F526" s="163"/>
    </row>
    <row r="527" spans="2:6" ht="12.75">
      <c r="B527" s="89"/>
      <c r="F527" s="163"/>
    </row>
    <row r="528" spans="2:6" ht="12.75">
      <c r="B528" s="89"/>
      <c r="F528" s="163"/>
    </row>
    <row r="529" spans="2:6" ht="12.75">
      <c r="B529" s="89"/>
      <c r="F529" s="163"/>
    </row>
    <row r="530" spans="2:6" ht="12.75">
      <c r="B530" s="89"/>
      <c r="F530" s="163"/>
    </row>
    <row r="531" spans="2:6" ht="12.75">
      <c r="B531" s="89"/>
      <c r="F531" s="163"/>
    </row>
    <row r="532" spans="2:6" ht="12.75">
      <c r="B532" s="89"/>
      <c r="F532" s="163"/>
    </row>
    <row r="533" spans="2:6" ht="12.75">
      <c r="B533" s="89"/>
      <c r="F533" s="163"/>
    </row>
    <row r="534" spans="2:6" ht="12.75">
      <c r="B534" s="89"/>
      <c r="F534" s="163"/>
    </row>
    <row r="535" spans="2:6" ht="12.75">
      <c r="B535" s="89"/>
      <c r="F535" s="163"/>
    </row>
    <row r="536" spans="2:6" ht="12.75">
      <c r="B536" s="89"/>
      <c r="F536" s="163"/>
    </row>
    <row r="537" spans="2:6" ht="12.75">
      <c r="B537" s="89"/>
      <c r="F537" s="163"/>
    </row>
    <row r="538" spans="2:6" ht="12.75">
      <c r="B538" s="89"/>
      <c r="F538" s="163"/>
    </row>
    <row r="539" spans="2:6" ht="12.75">
      <c r="B539" s="89"/>
      <c r="F539" s="163"/>
    </row>
    <row r="540" spans="2:6" ht="12.75">
      <c r="B540" s="89"/>
      <c r="F540" s="163"/>
    </row>
    <row r="541" spans="2:6" ht="12.75">
      <c r="B541" s="89"/>
      <c r="F541" s="163"/>
    </row>
    <row r="542" spans="2:6" ht="12.75">
      <c r="B542" s="89"/>
      <c r="F542" s="163"/>
    </row>
    <row r="543" spans="2:6" ht="12.75">
      <c r="B543" s="89"/>
      <c r="F543" s="163"/>
    </row>
    <row r="544" spans="2:6" ht="12.75">
      <c r="B544" s="89"/>
      <c r="F544" s="163"/>
    </row>
    <row r="545" spans="2:6" ht="12.75">
      <c r="B545" s="89"/>
      <c r="F545" s="163"/>
    </row>
    <row r="546" spans="2:6" ht="12.75">
      <c r="B546" s="89"/>
      <c r="F546" s="163"/>
    </row>
    <row r="547" spans="2:6" ht="12.75">
      <c r="B547" s="89"/>
      <c r="F547" s="163"/>
    </row>
    <row r="548" spans="2:6" ht="12.75">
      <c r="B548" s="89"/>
      <c r="F548" s="163"/>
    </row>
    <row r="549" spans="2:6" ht="12.75">
      <c r="B549" s="89"/>
      <c r="F549" s="163"/>
    </row>
    <row r="550" spans="2:6" ht="12.75">
      <c r="B550" s="89"/>
      <c r="F550" s="163"/>
    </row>
    <row r="551" spans="2:6" ht="12.75">
      <c r="B551" s="89"/>
      <c r="F551" s="163"/>
    </row>
    <row r="552" spans="2:6" ht="12.75">
      <c r="B552" s="89"/>
      <c r="F552" s="163"/>
    </row>
    <row r="553" spans="2:6" ht="12.75">
      <c r="B553" s="89"/>
      <c r="F553" s="163"/>
    </row>
    <row r="554" spans="2:6" ht="12.75">
      <c r="B554" s="89"/>
      <c r="F554" s="163"/>
    </row>
    <row r="555" spans="2:6" ht="12.75">
      <c r="B555" s="89"/>
      <c r="F555" s="163"/>
    </row>
    <row r="556" spans="2:6" ht="12.75">
      <c r="B556" s="89"/>
      <c r="F556" s="163"/>
    </row>
    <row r="557" spans="2:6" ht="12.75">
      <c r="B557" s="89"/>
      <c r="F557" s="163"/>
    </row>
    <row r="558" spans="2:6" ht="12.75">
      <c r="B558" s="89"/>
      <c r="F558" s="163"/>
    </row>
    <row r="559" spans="2:6" ht="12.75">
      <c r="B559" s="89"/>
      <c r="F559" s="163"/>
    </row>
    <row r="560" spans="2:6" ht="12.75">
      <c r="B560" s="89"/>
      <c r="F560" s="163"/>
    </row>
    <row r="561" spans="2:6" ht="12.75">
      <c r="B561" s="89"/>
      <c r="F561" s="163"/>
    </row>
    <row r="562" spans="2:6" ht="12.75">
      <c r="B562" s="89"/>
      <c r="F562" s="163"/>
    </row>
    <row r="563" spans="2:6" ht="12.75">
      <c r="B563" s="89"/>
      <c r="F563" s="163"/>
    </row>
    <row r="564" spans="2:6" ht="12.75">
      <c r="B564" s="89"/>
      <c r="F564" s="163"/>
    </row>
    <row r="565" spans="2:6" ht="12.75">
      <c r="B565" s="89"/>
      <c r="F565" s="163"/>
    </row>
    <row r="566" spans="2:6" ht="12.75">
      <c r="B566" s="89"/>
      <c r="F566" s="163"/>
    </row>
    <row r="567" spans="2:6" ht="12.75">
      <c r="B567" s="89"/>
      <c r="F567" s="163"/>
    </row>
    <row r="568" spans="2:6" ht="12.75">
      <c r="B568" s="89"/>
      <c r="F568" s="163"/>
    </row>
    <row r="569" spans="2:6" ht="12.75">
      <c r="B569" s="89"/>
      <c r="F569" s="163"/>
    </row>
    <row r="570" spans="2:6" ht="12.75">
      <c r="B570" s="89"/>
      <c r="F570" s="163"/>
    </row>
    <row r="571" spans="2:6" ht="12.75">
      <c r="B571" s="89"/>
      <c r="F571" s="163"/>
    </row>
    <row r="572" spans="2:6" ht="12.75">
      <c r="B572" s="89"/>
      <c r="F572" s="163"/>
    </row>
    <row r="573" spans="2:6" ht="12.75">
      <c r="B573" s="89"/>
      <c r="F573" s="163"/>
    </row>
    <row r="574" spans="2:6" ht="12.75">
      <c r="B574" s="89"/>
      <c r="F574" s="163"/>
    </row>
    <row r="575" spans="2:6" ht="12.75">
      <c r="B575" s="89"/>
      <c r="F575" s="163"/>
    </row>
    <row r="576" spans="2:6" ht="12.75">
      <c r="B576" s="89"/>
      <c r="F576" s="163"/>
    </row>
    <row r="577" spans="2:6" ht="12.75">
      <c r="B577" s="89"/>
      <c r="F577" s="163"/>
    </row>
    <row r="578" spans="2:6" ht="12.75">
      <c r="B578" s="89"/>
      <c r="F578" s="163"/>
    </row>
    <row r="579" spans="2:6" ht="12.75">
      <c r="B579" s="89"/>
      <c r="F579" s="163"/>
    </row>
    <row r="580" spans="2:6" ht="12.75">
      <c r="B580" s="89"/>
      <c r="F580" s="163"/>
    </row>
    <row r="581" spans="2:6" ht="12.75">
      <c r="B581" s="89"/>
      <c r="F581" s="163"/>
    </row>
    <row r="582" spans="2:6" ht="12.75">
      <c r="B582" s="89"/>
      <c r="F582" s="163"/>
    </row>
    <row r="583" spans="2:6" ht="12.75">
      <c r="B583" s="89"/>
      <c r="F583" s="163"/>
    </row>
    <row r="584" spans="2:6" ht="12.75">
      <c r="B584" s="89"/>
      <c r="F584" s="163"/>
    </row>
    <row r="585" spans="2:6" ht="12.75">
      <c r="B585" s="89"/>
      <c r="F585" s="163"/>
    </row>
    <row r="586" spans="2:6" ht="12.75">
      <c r="B586" s="89"/>
      <c r="F586" s="163"/>
    </row>
    <row r="587" spans="2:6" ht="12.75">
      <c r="B587" s="89"/>
      <c r="F587" s="163"/>
    </row>
    <row r="588" spans="2:6" ht="12.75">
      <c r="B588" s="89"/>
      <c r="F588" s="163"/>
    </row>
    <row r="589" spans="2:6" ht="12.75">
      <c r="B589" s="89"/>
      <c r="F589" s="163"/>
    </row>
    <row r="590" spans="2:6" ht="12.75">
      <c r="B590" s="89"/>
      <c r="F590" s="163"/>
    </row>
    <row r="591" spans="2:6" ht="12.75">
      <c r="B591" s="89"/>
      <c r="F591" s="163"/>
    </row>
    <row r="592" spans="2:6" ht="12.75">
      <c r="B592" s="89"/>
      <c r="F592" s="163"/>
    </row>
    <row r="593" spans="2:6" ht="12.75">
      <c r="B593" s="89"/>
      <c r="F593" s="163"/>
    </row>
    <row r="594" spans="2:6" ht="12.75">
      <c r="B594" s="89"/>
      <c r="F594" s="163"/>
    </row>
    <row r="595" spans="2:6" ht="12.75">
      <c r="B595" s="89"/>
      <c r="F595" s="163"/>
    </row>
    <row r="596" spans="2:6" ht="12.75">
      <c r="B596" s="89"/>
      <c r="F596" s="163"/>
    </row>
    <row r="597" spans="2:6" ht="12.75">
      <c r="B597" s="89"/>
      <c r="F597" s="163"/>
    </row>
    <row r="598" spans="2:6" ht="12.75">
      <c r="B598" s="89"/>
      <c r="F598" s="163"/>
    </row>
    <row r="599" spans="2:6" ht="12.75">
      <c r="B599" s="89"/>
      <c r="F599" s="163"/>
    </row>
    <row r="600" spans="2:6" ht="12.75">
      <c r="B600" s="89"/>
      <c r="F600" s="163"/>
    </row>
    <row r="601" spans="2:6" ht="12.75">
      <c r="B601" s="89"/>
      <c r="F601" s="163"/>
    </row>
    <row r="602" spans="2:6" ht="12.75">
      <c r="B602" s="89"/>
      <c r="F602" s="163"/>
    </row>
    <row r="603" spans="2:6" ht="12.75">
      <c r="B603" s="89"/>
      <c r="F603" s="163"/>
    </row>
    <row r="604" spans="2:6" ht="12.75">
      <c r="B604" s="89"/>
      <c r="F604" s="163"/>
    </row>
    <row r="605" spans="2:6" ht="12.75">
      <c r="B605" s="89"/>
      <c r="F605" s="163"/>
    </row>
    <row r="606" spans="2:6" ht="12.75">
      <c r="B606" s="89"/>
      <c r="F606" s="163"/>
    </row>
    <row r="607" spans="2:6" ht="12.75">
      <c r="B607" s="89"/>
      <c r="F607" s="163"/>
    </row>
    <row r="608" spans="2:6" ht="12.75">
      <c r="B608" s="89"/>
      <c r="F608" s="163"/>
    </row>
    <row r="609" spans="2:6" ht="12.75">
      <c r="B609" s="89"/>
      <c r="F609" s="163"/>
    </row>
    <row r="610" spans="2:6" ht="12.75">
      <c r="B610" s="89"/>
      <c r="F610" s="163"/>
    </row>
    <row r="611" spans="2:6" ht="12.75">
      <c r="B611" s="89"/>
      <c r="F611" s="163"/>
    </row>
    <row r="612" spans="2:6" ht="12.75">
      <c r="B612" s="89"/>
      <c r="F612" s="163"/>
    </row>
    <row r="613" spans="2:6" ht="12.75">
      <c r="B613" s="89"/>
      <c r="F613" s="163"/>
    </row>
    <row r="614" spans="2:6" ht="12.75">
      <c r="B614" s="89"/>
      <c r="F614" s="163"/>
    </row>
    <row r="615" spans="2:6" ht="12.75">
      <c r="B615" s="89"/>
      <c r="F615" s="163"/>
    </row>
    <row r="616" spans="2:6" ht="12.75">
      <c r="B616" s="89"/>
      <c r="F616" s="163"/>
    </row>
    <row r="617" spans="2:6" ht="12.75">
      <c r="B617" s="89"/>
      <c r="F617" s="163"/>
    </row>
    <row r="618" spans="2:6" ht="12.75">
      <c r="B618" s="89"/>
      <c r="F618" s="163"/>
    </row>
    <row r="619" spans="2:6" ht="12.75">
      <c r="B619" s="89"/>
      <c r="F619" s="163"/>
    </row>
    <row r="620" spans="2:6" ht="12.75">
      <c r="B620" s="89"/>
      <c r="F620" s="163"/>
    </row>
    <row r="621" spans="2:6" ht="12.75">
      <c r="B621" s="89"/>
      <c r="F621" s="163"/>
    </row>
    <row r="622" spans="2:6" ht="12.75">
      <c r="B622" s="89"/>
      <c r="F622" s="163"/>
    </row>
    <row r="623" spans="2:6" ht="12.75">
      <c r="B623" s="89"/>
      <c r="F623" s="163"/>
    </row>
    <row r="624" spans="2:6" ht="12.75">
      <c r="B624" s="89"/>
      <c r="F624" s="163"/>
    </row>
    <row r="625" spans="2:6" ht="12.75">
      <c r="B625" s="89"/>
      <c r="F625" s="163"/>
    </row>
    <row r="626" spans="2:6" ht="12.75">
      <c r="B626" s="89"/>
      <c r="F626" s="163"/>
    </row>
    <row r="627" spans="2:6" ht="12.75">
      <c r="B627" s="89"/>
      <c r="F627" s="163"/>
    </row>
    <row r="628" spans="2:6" ht="12.75">
      <c r="B628" s="89"/>
      <c r="F628" s="163"/>
    </row>
    <row r="629" spans="2:6" ht="12.75">
      <c r="B629" s="89"/>
      <c r="F629" s="163"/>
    </row>
    <row r="630" spans="2:6" ht="12.75">
      <c r="B630" s="89"/>
      <c r="F630" s="163"/>
    </row>
    <row r="631" spans="2:6" ht="12.75">
      <c r="B631" s="89"/>
      <c r="F631" s="163"/>
    </row>
    <row r="632" spans="2:6" ht="12.75">
      <c r="B632" s="89"/>
      <c r="F632" s="163"/>
    </row>
    <row r="633" spans="2:6" ht="12.75">
      <c r="B633" s="89"/>
      <c r="F633" s="163"/>
    </row>
    <row r="634" spans="2:6" ht="12.75">
      <c r="B634" s="89"/>
      <c r="F634" s="163"/>
    </row>
    <row r="635" spans="2:6" ht="12.75">
      <c r="B635" s="89"/>
      <c r="F635" s="163"/>
    </row>
    <row r="636" spans="2:6" ht="12.75">
      <c r="B636" s="89"/>
      <c r="F636" s="163"/>
    </row>
    <row r="637" spans="2:6" ht="12.75">
      <c r="B637" s="89"/>
      <c r="F637" s="163"/>
    </row>
    <row r="638" spans="2:6" ht="12.75">
      <c r="B638" s="89"/>
      <c r="F638" s="163"/>
    </row>
    <row r="639" spans="2:6" ht="12.75">
      <c r="B639" s="89"/>
      <c r="F639" s="163"/>
    </row>
    <row r="640" spans="2:6" ht="12.75">
      <c r="B640" s="89"/>
      <c r="F640" s="163"/>
    </row>
    <row r="641" spans="2:6" ht="12.75">
      <c r="B641" s="89"/>
      <c r="F641" s="163"/>
    </row>
    <row r="642" spans="2:6" ht="12.75">
      <c r="B642" s="89"/>
      <c r="F642" s="163"/>
    </row>
    <row r="643" spans="2:6" ht="12.75">
      <c r="B643" s="89"/>
      <c r="F643" s="163"/>
    </row>
    <row r="644" spans="2:6" ht="12.75">
      <c r="B644" s="89"/>
      <c r="F644" s="163"/>
    </row>
    <row r="645" spans="2:6" ht="12.75">
      <c r="B645" s="89"/>
      <c r="F645" s="163"/>
    </row>
    <row r="646" spans="2:6" ht="12.75">
      <c r="B646" s="89"/>
      <c r="F646" s="163"/>
    </row>
    <row r="647" spans="2:6" ht="12.75">
      <c r="B647" s="89"/>
      <c r="F647" s="163"/>
    </row>
    <row r="648" spans="2:6" ht="12.75">
      <c r="B648" s="89"/>
      <c r="F648" s="163"/>
    </row>
    <row r="649" spans="2:6" ht="12.75">
      <c r="B649" s="89"/>
      <c r="F649" s="163"/>
    </row>
    <row r="650" spans="2:6" ht="12.75">
      <c r="B650" s="89"/>
      <c r="F650" s="163"/>
    </row>
    <row r="651" spans="2:6" ht="12.75">
      <c r="B651" s="89"/>
      <c r="F651" s="163"/>
    </row>
    <row r="652" spans="2:6" ht="12.75">
      <c r="B652" s="89"/>
      <c r="F652" s="163"/>
    </row>
    <row r="653" spans="2:6" ht="12.75">
      <c r="B653" s="89"/>
      <c r="F653" s="163"/>
    </row>
    <row r="654" spans="2:6" ht="12.75">
      <c r="B654" s="89"/>
      <c r="F654" s="163"/>
    </row>
    <row r="655" spans="2:6" ht="12.75">
      <c r="B655" s="89"/>
      <c r="F655" s="163"/>
    </row>
    <row r="656" spans="2:6" ht="12.75">
      <c r="B656" s="89"/>
      <c r="F656" s="163"/>
    </row>
    <row r="657" spans="2:6" ht="12.75">
      <c r="B657" s="89"/>
      <c r="F657" s="163"/>
    </row>
    <row r="658" spans="2:6" ht="12.75">
      <c r="B658" s="89"/>
      <c r="F658" s="163"/>
    </row>
    <row r="659" spans="2:6" ht="12.75">
      <c r="B659" s="89"/>
      <c r="F659" s="163"/>
    </row>
    <row r="660" spans="2:6" ht="12.75">
      <c r="B660" s="89"/>
      <c r="F660" s="163"/>
    </row>
    <row r="661" spans="2:6" ht="12.75">
      <c r="B661" s="89"/>
      <c r="F661" s="163"/>
    </row>
    <row r="662" spans="2:6" ht="12.75">
      <c r="B662" s="89"/>
      <c r="F662" s="163"/>
    </row>
    <row r="663" spans="2:6" ht="12.75">
      <c r="B663" s="89"/>
      <c r="F663" s="163"/>
    </row>
    <row r="664" spans="2:6" ht="12.75">
      <c r="B664" s="89"/>
      <c r="F664" s="163"/>
    </row>
    <row r="665" spans="2:6" ht="12.75">
      <c r="B665" s="89"/>
      <c r="F665" s="163"/>
    </row>
    <row r="666" spans="2:6" ht="12.75">
      <c r="B666" s="89"/>
      <c r="F666" s="163"/>
    </row>
    <row r="667" spans="2:6" ht="12.75">
      <c r="B667" s="89"/>
      <c r="F667" s="163"/>
    </row>
    <row r="668" spans="2:6" ht="12.75">
      <c r="B668" s="89"/>
      <c r="F668" s="163"/>
    </row>
    <row r="669" spans="2:6" ht="12.75">
      <c r="B669" s="89"/>
      <c r="F669" s="163"/>
    </row>
    <row r="670" spans="2:6" ht="12.75">
      <c r="B670" s="89"/>
      <c r="F670" s="163"/>
    </row>
    <row r="671" spans="2:6" ht="12.75">
      <c r="B671" s="89"/>
      <c r="F671" s="163"/>
    </row>
    <row r="672" spans="2:6" ht="12.75">
      <c r="B672" s="89"/>
      <c r="F672" s="163"/>
    </row>
    <row r="673" spans="2:6" ht="12.75">
      <c r="B673" s="89"/>
      <c r="F673" s="163"/>
    </row>
    <row r="674" spans="2:6" ht="12.75">
      <c r="B674" s="89"/>
      <c r="F674" s="163"/>
    </row>
    <row r="675" spans="2:6" ht="12.75">
      <c r="B675" s="89"/>
      <c r="F675" s="163"/>
    </row>
    <row r="676" spans="2:6" ht="12.75">
      <c r="B676" s="89"/>
      <c r="F676" s="163"/>
    </row>
    <row r="677" spans="2:6" ht="12.75">
      <c r="B677" s="89"/>
      <c r="F677" s="163"/>
    </row>
    <row r="678" spans="2:6" ht="12.75">
      <c r="B678" s="89"/>
      <c r="F678" s="163"/>
    </row>
    <row r="679" spans="2:6" ht="12.75">
      <c r="B679" s="89"/>
      <c r="F679" s="163"/>
    </row>
    <row r="680" spans="2:6" ht="12.75">
      <c r="B680" s="89"/>
      <c r="F680" s="163"/>
    </row>
    <row r="681" spans="2:6" ht="12.75">
      <c r="B681" s="89"/>
      <c r="F681" s="163"/>
    </row>
    <row r="682" spans="2:6" ht="12.75">
      <c r="B682" s="89"/>
      <c r="F682" s="163"/>
    </row>
    <row r="683" spans="2:6" ht="12.75">
      <c r="B683" s="89"/>
      <c r="F683" s="163"/>
    </row>
    <row r="684" spans="2:6" ht="12.75">
      <c r="B684" s="89"/>
      <c r="F684" s="163"/>
    </row>
    <row r="685" spans="2:6" ht="12.75">
      <c r="B685" s="89"/>
      <c r="F685" s="163"/>
    </row>
    <row r="686" spans="2:6" ht="12.75">
      <c r="B686" s="89"/>
      <c r="F686" s="163"/>
    </row>
    <row r="687" spans="2:6" ht="12.75">
      <c r="B687" s="89"/>
      <c r="F687" s="163"/>
    </row>
    <row r="688" spans="2:6" ht="12.75">
      <c r="B688" s="89"/>
      <c r="F688" s="163"/>
    </row>
    <row r="689" spans="2:6" ht="12.75">
      <c r="B689" s="89"/>
      <c r="F689" s="163"/>
    </row>
    <row r="690" spans="2:6" ht="12.75">
      <c r="B690" s="89"/>
      <c r="F690" s="163"/>
    </row>
    <row r="691" spans="2:6" ht="12.75">
      <c r="B691" s="89"/>
      <c r="F691" s="163"/>
    </row>
    <row r="692" spans="2:6" ht="12.75">
      <c r="B692" s="89"/>
      <c r="F692" s="163"/>
    </row>
    <row r="693" spans="2:6" ht="12.75">
      <c r="B693" s="89"/>
      <c r="F693" s="163"/>
    </row>
    <row r="694" spans="2:6" ht="12.75">
      <c r="B694" s="89"/>
      <c r="F694" s="163"/>
    </row>
    <row r="695" spans="2:6" ht="12.75">
      <c r="B695" s="89"/>
      <c r="F695" s="163"/>
    </row>
    <row r="696" spans="2:6" ht="12.75">
      <c r="B696" s="89"/>
      <c r="F696" s="163"/>
    </row>
    <row r="697" spans="2:6" ht="12.75">
      <c r="B697" s="89"/>
      <c r="F697" s="163"/>
    </row>
    <row r="698" spans="2:6" ht="12.75">
      <c r="B698" s="89"/>
      <c r="F698" s="163"/>
    </row>
    <row r="699" spans="2:6" ht="12.75">
      <c r="B699" s="89"/>
      <c r="F699" s="163"/>
    </row>
    <row r="700" spans="2:6" ht="12.75">
      <c r="B700" s="89"/>
      <c r="F700" s="163"/>
    </row>
    <row r="701" spans="2:6" ht="12.75">
      <c r="B701" s="89"/>
      <c r="F701" s="163"/>
    </row>
    <row r="702" spans="2:6" ht="12.75">
      <c r="B702" s="89"/>
      <c r="F702" s="163"/>
    </row>
    <row r="703" spans="2:6" ht="12.75">
      <c r="B703" s="89"/>
      <c r="F703" s="163"/>
    </row>
    <row r="704" spans="2:6" ht="12.75">
      <c r="B704" s="89"/>
      <c r="F704" s="163"/>
    </row>
    <row r="705" spans="2:6" ht="12.75">
      <c r="B705" s="89"/>
      <c r="F705" s="163"/>
    </row>
    <row r="706" spans="2:6" ht="12.75">
      <c r="B706" s="89"/>
      <c r="F706" s="163"/>
    </row>
    <row r="707" spans="2:6" ht="12.75">
      <c r="B707" s="89"/>
      <c r="F707" s="163"/>
    </row>
    <row r="708" spans="2:6" ht="12.75">
      <c r="B708" s="89"/>
      <c r="F708" s="163"/>
    </row>
    <row r="709" spans="2:6" ht="12.75">
      <c r="B709" s="89"/>
      <c r="F709" s="163"/>
    </row>
    <row r="710" spans="2:6" ht="12.75">
      <c r="B710" s="89"/>
      <c r="F710" s="163"/>
    </row>
    <row r="711" spans="2:6" ht="12.75">
      <c r="B711" s="89"/>
      <c r="F711" s="163"/>
    </row>
    <row r="712" spans="2:6" ht="12.75">
      <c r="B712" s="89"/>
      <c r="F712" s="163"/>
    </row>
    <row r="713" spans="2:6" ht="12.75">
      <c r="B713" s="89"/>
      <c r="F713" s="163"/>
    </row>
    <row r="714" spans="2:6" ht="12.75">
      <c r="B714" s="89"/>
      <c r="F714" s="163"/>
    </row>
    <row r="715" spans="2:6" ht="12.75">
      <c r="B715" s="89"/>
      <c r="F715" s="163"/>
    </row>
    <row r="716" spans="2:6" ht="12.75">
      <c r="B716" s="89"/>
      <c r="F716" s="163"/>
    </row>
    <row r="717" spans="2:6" ht="12.75">
      <c r="B717" s="89"/>
      <c r="F717" s="163"/>
    </row>
    <row r="718" spans="2:6" ht="12.75">
      <c r="B718" s="89"/>
      <c r="F718" s="163"/>
    </row>
    <row r="719" spans="2:6" ht="12.75">
      <c r="B719" s="89"/>
      <c r="F719" s="163"/>
    </row>
    <row r="720" spans="2:6" ht="12.75">
      <c r="B720" s="89"/>
      <c r="F720" s="163"/>
    </row>
    <row r="721" spans="2:6" ht="12.75">
      <c r="B721" s="89"/>
      <c r="F721" s="163"/>
    </row>
    <row r="722" spans="2:6" ht="12.75">
      <c r="B722" s="89"/>
      <c r="F722" s="163"/>
    </row>
    <row r="723" spans="2:6" ht="12.75">
      <c r="B723" s="89"/>
      <c r="F723" s="163"/>
    </row>
    <row r="724" spans="2:6" ht="12.75">
      <c r="B724" s="89"/>
      <c r="F724" s="163"/>
    </row>
    <row r="725" spans="2:6" ht="12.75">
      <c r="B725" s="89"/>
      <c r="F725" s="163"/>
    </row>
    <row r="726" spans="2:6" ht="12.75">
      <c r="B726" s="89"/>
      <c r="F726" s="163"/>
    </row>
    <row r="727" spans="2:6" ht="12.75">
      <c r="B727" s="89"/>
      <c r="F727" s="163"/>
    </row>
    <row r="728" spans="2:6" ht="12.75">
      <c r="B728" s="89"/>
      <c r="F728" s="163"/>
    </row>
    <row r="729" spans="2:6" ht="12.75">
      <c r="B729" s="89"/>
      <c r="F729" s="163"/>
    </row>
    <row r="730" spans="2:6" ht="12.75">
      <c r="B730" s="89"/>
      <c r="F730" s="163"/>
    </row>
    <row r="731" spans="2:6" ht="12.75">
      <c r="B731" s="89"/>
      <c r="F731" s="163"/>
    </row>
    <row r="732" spans="2:6" ht="12.75">
      <c r="B732" s="89"/>
      <c r="F732" s="163"/>
    </row>
    <row r="733" spans="2:6" ht="12.75">
      <c r="B733" s="89"/>
      <c r="F733" s="163"/>
    </row>
    <row r="734" spans="2:6" ht="12.75">
      <c r="B734" s="89"/>
      <c r="F734" s="163"/>
    </row>
    <row r="735" spans="2:6" ht="12.75">
      <c r="B735" s="89"/>
      <c r="F735" s="163"/>
    </row>
    <row r="736" spans="2:6" ht="12.75">
      <c r="B736" s="89"/>
      <c r="F736" s="163"/>
    </row>
    <row r="737" spans="2:6" ht="12.75">
      <c r="B737" s="89"/>
      <c r="F737" s="163"/>
    </row>
    <row r="738" spans="2:6" ht="12.75">
      <c r="B738" s="89"/>
      <c r="F738" s="163"/>
    </row>
    <row r="739" spans="2:6" ht="12.75">
      <c r="B739" s="89"/>
      <c r="F739" s="163"/>
    </row>
    <row r="740" spans="2:6" ht="12.75">
      <c r="B740" s="89"/>
      <c r="F740" s="163"/>
    </row>
    <row r="741" spans="2:6" ht="12.75">
      <c r="B741" s="89"/>
      <c r="F741" s="163"/>
    </row>
    <row r="742" spans="2:6" ht="12.75">
      <c r="B742" s="89"/>
      <c r="F742" s="163"/>
    </row>
    <row r="743" spans="2:6" ht="12.75">
      <c r="B743" s="89"/>
      <c r="F743" s="163"/>
    </row>
    <row r="744" spans="2:6" ht="12.75">
      <c r="B744" s="89"/>
      <c r="F744" s="163"/>
    </row>
    <row r="745" spans="2:6" ht="12.75">
      <c r="B745" s="89"/>
      <c r="F745" s="163"/>
    </row>
    <row r="746" spans="2:6" ht="12.75">
      <c r="B746" s="89"/>
      <c r="F746" s="163"/>
    </row>
    <row r="747" spans="2:6" ht="12.75">
      <c r="B747" s="89"/>
      <c r="F747" s="163"/>
    </row>
    <row r="748" spans="2:6" ht="12.75">
      <c r="B748" s="89"/>
      <c r="F748" s="163"/>
    </row>
    <row r="749" spans="2:6" ht="12.75">
      <c r="B749" s="89"/>
      <c r="F749" s="163"/>
    </row>
    <row r="750" spans="2:6" ht="12.75">
      <c r="B750" s="89"/>
      <c r="F750" s="163"/>
    </row>
    <row r="751" spans="2:6" ht="12.75">
      <c r="B751" s="89"/>
      <c r="F751" s="163"/>
    </row>
    <row r="752" spans="2:6" ht="12.75">
      <c r="B752" s="89"/>
      <c r="F752" s="163"/>
    </row>
    <row r="753" spans="2:6" ht="12.75">
      <c r="B753" s="89"/>
      <c r="F753" s="163"/>
    </row>
    <row r="754" spans="2:6" ht="12.75">
      <c r="B754" s="89"/>
      <c r="F754" s="163"/>
    </row>
    <row r="755" spans="2:6" ht="12.75">
      <c r="B755" s="89"/>
      <c r="F755" s="163"/>
    </row>
    <row r="756" spans="2:6" ht="12.75">
      <c r="B756" s="89"/>
      <c r="F756" s="163"/>
    </row>
    <row r="757" spans="2:6" ht="12.75">
      <c r="B757" s="89"/>
      <c r="F757" s="163"/>
    </row>
    <row r="758" spans="2:6" ht="12.75">
      <c r="B758" s="89"/>
      <c r="F758" s="163"/>
    </row>
    <row r="759" spans="2:6" ht="12.75">
      <c r="B759" s="89"/>
      <c r="F759" s="163"/>
    </row>
    <row r="760" spans="2:6" ht="12.75">
      <c r="B760" s="89"/>
      <c r="F760" s="163"/>
    </row>
    <row r="761" spans="2:6" ht="12.75">
      <c r="B761" s="89"/>
      <c r="F761" s="163"/>
    </row>
    <row r="762" spans="2:6" ht="12.75">
      <c r="B762" s="89"/>
      <c r="F762" s="163"/>
    </row>
    <row r="763" spans="2:6" ht="12.75">
      <c r="B763" s="89"/>
      <c r="F763" s="163"/>
    </row>
    <row r="764" spans="2:6" ht="12.75">
      <c r="B764" s="89"/>
      <c r="F764" s="163"/>
    </row>
    <row r="765" spans="2:6" ht="12.75">
      <c r="B765" s="89"/>
      <c r="F765" s="163"/>
    </row>
    <row r="766" spans="2:6" ht="12.75">
      <c r="B766" s="89"/>
      <c r="F766" s="163"/>
    </row>
    <row r="767" spans="2:6" ht="12.75">
      <c r="B767" s="89"/>
      <c r="F767" s="163"/>
    </row>
    <row r="768" spans="2:6" ht="12.75">
      <c r="B768" s="89"/>
      <c r="F768" s="163"/>
    </row>
    <row r="769" spans="2:6" ht="12.75">
      <c r="B769" s="89"/>
      <c r="F769" s="163"/>
    </row>
    <row r="770" spans="2:6" ht="12.75">
      <c r="B770" s="89"/>
      <c r="F770" s="163"/>
    </row>
    <row r="771" spans="2:6" ht="12.75">
      <c r="B771" s="89"/>
      <c r="F771" s="163"/>
    </row>
    <row r="772" spans="2:6" ht="12.75">
      <c r="B772" s="89"/>
      <c r="F772" s="163"/>
    </row>
    <row r="773" spans="2:6" ht="12.75">
      <c r="B773" s="89"/>
      <c r="F773" s="163"/>
    </row>
    <row r="774" spans="2:6" ht="12.75">
      <c r="B774" s="89"/>
      <c r="F774" s="163"/>
    </row>
    <row r="775" spans="2:6" ht="12.75">
      <c r="B775" s="89"/>
      <c r="F775" s="163"/>
    </row>
    <row r="776" spans="2:6" ht="12.75">
      <c r="B776" s="89"/>
      <c r="F776" s="163"/>
    </row>
    <row r="777" spans="2:6" ht="12.75">
      <c r="B777" s="89"/>
      <c r="F777" s="163"/>
    </row>
    <row r="778" spans="2:6" ht="12.75">
      <c r="B778" s="89"/>
      <c r="F778" s="163"/>
    </row>
    <row r="779" spans="2:6" ht="12.75">
      <c r="B779" s="89"/>
      <c r="F779" s="163"/>
    </row>
    <row r="780" spans="2:6" ht="12.75">
      <c r="B780" s="89"/>
      <c r="F780" s="163"/>
    </row>
    <row r="781" spans="2:6" ht="12.75">
      <c r="B781" s="89"/>
      <c r="F781" s="163"/>
    </row>
    <row r="782" spans="2:6" ht="12.75">
      <c r="B782" s="89"/>
      <c r="F782" s="163"/>
    </row>
    <row r="783" spans="2:6" ht="12.75">
      <c r="B783" s="89"/>
      <c r="F783" s="163"/>
    </row>
    <row r="784" spans="2:6" ht="12.75">
      <c r="B784" s="89"/>
      <c r="F784" s="163"/>
    </row>
    <row r="785" spans="2:6" ht="12.75">
      <c r="B785" s="89"/>
      <c r="F785" s="163"/>
    </row>
    <row r="786" spans="2:6" ht="12.75">
      <c r="B786" s="89"/>
      <c r="F786" s="163"/>
    </row>
    <row r="787" spans="2:6" ht="12.75">
      <c r="B787" s="89"/>
      <c r="F787" s="163"/>
    </row>
    <row r="788" spans="2:6" ht="12.75">
      <c r="B788" s="89"/>
      <c r="F788" s="163"/>
    </row>
    <row r="789" spans="2:6" ht="12.75">
      <c r="B789" s="89"/>
      <c r="F789" s="163"/>
    </row>
    <row r="790" spans="2:6" ht="12.75">
      <c r="B790" s="89"/>
      <c r="F790" s="163"/>
    </row>
    <row r="791" spans="2:6" ht="12.75">
      <c r="B791" s="89"/>
      <c r="F791" s="163"/>
    </row>
    <row r="792" spans="2:6" ht="12.75">
      <c r="B792" s="89"/>
      <c r="F792" s="163"/>
    </row>
    <row r="793" spans="2:6" ht="12.75">
      <c r="B793" s="89"/>
      <c r="F793" s="163"/>
    </row>
    <row r="794" spans="2:6" ht="12.75">
      <c r="B794" s="89"/>
      <c r="F794" s="163"/>
    </row>
    <row r="795" spans="2:6" ht="12.75">
      <c r="B795" s="89"/>
      <c r="F795" s="163"/>
    </row>
    <row r="796" spans="2:6" ht="12.75">
      <c r="B796" s="89"/>
      <c r="F796" s="163"/>
    </row>
    <row r="797" spans="2:6" ht="12.75">
      <c r="B797" s="89"/>
      <c r="F797" s="163"/>
    </row>
    <row r="798" spans="2:6" ht="12.75">
      <c r="B798" s="89"/>
      <c r="F798" s="163"/>
    </row>
    <row r="799" spans="2:6" ht="12.75">
      <c r="B799" s="89"/>
      <c r="F799" s="163"/>
    </row>
    <row r="800" spans="2:6" ht="12.75">
      <c r="B800" s="89"/>
      <c r="F800" s="163"/>
    </row>
    <row r="801" spans="2:6" ht="12.75">
      <c r="B801" s="89"/>
      <c r="F801" s="163"/>
    </row>
    <row r="802" spans="2:6" ht="12.75">
      <c r="B802" s="89"/>
      <c r="F802" s="163"/>
    </row>
    <row r="803" spans="2:6" ht="12.75">
      <c r="B803" s="89"/>
      <c r="F803" s="163"/>
    </row>
    <row r="804" spans="2:6" ht="12.75">
      <c r="B804" s="89"/>
      <c r="F804" s="163"/>
    </row>
    <row r="805" spans="2:6" ht="12.75">
      <c r="B805" s="89"/>
      <c r="F805" s="163"/>
    </row>
    <row r="806" spans="2:6" ht="12.75">
      <c r="B806" s="89"/>
      <c r="F806" s="163"/>
    </row>
    <row r="807" spans="2:6" ht="12.75">
      <c r="B807" s="89"/>
      <c r="F807" s="163"/>
    </row>
    <row r="808" spans="2:6" ht="12.75">
      <c r="B808" s="89"/>
      <c r="F808" s="163"/>
    </row>
    <row r="809" spans="2:6" ht="12.75">
      <c r="B809" s="89"/>
      <c r="F809" s="163"/>
    </row>
    <row r="810" spans="2:6" ht="12.75">
      <c r="B810" s="89"/>
      <c r="F810" s="163"/>
    </row>
    <row r="811" spans="2:6" ht="12.75">
      <c r="B811" s="89"/>
      <c r="F811" s="163"/>
    </row>
    <row r="812" spans="2:6" ht="12.75">
      <c r="B812" s="89"/>
      <c r="F812" s="163"/>
    </row>
    <row r="813" spans="2:6" ht="12.75">
      <c r="B813" s="89"/>
      <c r="F813" s="163"/>
    </row>
    <row r="814" spans="2:6" ht="12.75">
      <c r="B814" s="89"/>
      <c r="F814" s="163"/>
    </row>
    <row r="815" spans="2:6" ht="12.75">
      <c r="B815" s="89"/>
      <c r="F815" s="163"/>
    </row>
    <row r="816" spans="2:6" ht="12.75">
      <c r="B816" s="89"/>
      <c r="F816" s="163"/>
    </row>
    <row r="817" spans="2:6" ht="12.75">
      <c r="B817" s="89"/>
      <c r="F817" s="163"/>
    </row>
    <row r="818" spans="2:6" ht="12.75">
      <c r="B818" s="89"/>
      <c r="F818" s="163"/>
    </row>
    <row r="819" spans="2:6" ht="12.75">
      <c r="B819" s="89"/>
      <c r="F819" s="163"/>
    </row>
    <row r="820" spans="2:6" ht="12.75">
      <c r="B820" s="89"/>
      <c r="F820" s="163"/>
    </row>
    <row r="821" spans="2:6" ht="12.75">
      <c r="B821" s="89"/>
      <c r="F821" s="163"/>
    </row>
    <row r="822" spans="2:6" ht="12.75">
      <c r="B822" s="89"/>
      <c r="F822" s="163"/>
    </row>
    <row r="823" spans="2:6" ht="12.75">
      <c r="B823" s="89"/>
      <c r="F823" s="163"/>
    </row>
    <row r="824" spans="2:6" ht="12.75">
      <c r="B824" s="89"/>
      <c r="F824" s="163"/>
    </row>
    <row r="825" spans="2:6" ht="12.75">
      <c r="B825" s="89"/>
      <c r="F825" s="163"/>
    </row>
    <row r="826" spans="2:6" ht="12.75">
      <c r="B826" s="89"/>
      <c r="F826" s="163"/>
    </row>
    <row r="827" spans="2:6" ht="12.75">
      <c r="B827" s="89"/>
      <c r="F827" s="163"/>
    </row>
    <row r="828" spans="2:6" ht="12.75">
      <c r="B828" s="89"/>
      <c r="F828" s="163"/>
    </row>
    <row r="829" spans="2:6" ht="12.75">
      <c r="B829" s="89"/>
      <c r="F829" s="163"/>
    </row>
    <row r="830" spans="2:6" ht="12.75">
      <c r="B830" s="89"/>
      <c r="F830" s="163"/>
    </row>
    <row r="831" spans="2:6" ht="12.75">
      <c r="B831" s="89"/>
      <c r="F831" s="163"/>
    </row>
    <row r="832" spans="2:6" ht="12.75">
      <c r="B832" s="89"/>
      <c r="F832" s="163"/>
    </row>
    <row r="833" spans="2:6" ht="12.75">
      <c r="B833" s="89"/>
      <c r="F833" s="163"/>
    </row>
    <row r="834" spans="2:6" ht="12.75">
      <c r="B834" s="89"/>
      <c r="F834" s="163"/>
    </row>
    <row r="835" spans="2:6" ht="12.75">
      <c r="B835" s="89"/>
      <c r="F835" s="163"/>
    </row>
    <row r="836" spans="2:6" ht="12.75">
      <c r="B836" s="89"/>
      <c r="F836" s="163"/>
    </row>
    <row r="837" spans="2:6" ht="12.75">
      <c r="B837" s="89"/>
      <c r="F837" s="163"/>
    </row>
    <row r="838" spans="2:6" ht="12.75">
      <c r="B838" s="89"/>
      <c r="F838" s="163"/>
    </row>
    <row r="839" spans="2:6" ht="12.75">
      <c r="B839" s="89"/>
      <c r="F839" s="163"/>
    </row>
    <row r="840" spans="2:6" ht="12.75">
      <c r="B840" s="89"/>
      <c r="F840" s="163"/>
    </row>
    <row r="841" spans="2:6" ht="12.75">
      <c r="B841" s="89"/>
      <c r="F841" s="163"/>
    </row>
    <row r="842" spans="2:6" ht="12.75">
      <c r="B842" s="89"/>
      <c r="F842" s="163"/>
    </row>
    <row r="843" spans="2:6" ht="12.75">
      <c r="B843" s="89"/>
      <c r="F843" s="163"/>
    </row>
    <row r="844" spans="2:6" ht="12.75">
      <c r="B844" s="89"/>
      <c r="F844" s="163"/>
    </row>
    <row r="845" spans="2:6" ht="12.75">
      <c r="B845" s="89"/>
      <c r="F845" s="163"/>
    </row>
    <row r="846" spans="2:6" ht="12.75">
      <c r="B846" s="89"/>
      <c r="F846" s="163"/>
    </row>
    <row r="847" spans="2:6" ht="12.75">
      <c r="B847" s="89"/>
      <c r="F847" s="163"/>
    </row>
    <row r="848" spans="2:6" ht="12.75">
      <c r="B848" s="89"/>
      <c r="F848" s="163"/>
    </row>
    <row r="849" spans="2:6" ht="12.75">
      <c r="B849" s="89"/>
      <c r="F849" s="163"/>
    </row>
    <row r="850" spans="2:6" ht="12.75">
      <c r="B850" s="89"/>
      <c r="F850" s="163"/>
    </row>
    <row r="851" spans="2:6" ht="12.75">
      <c r="B851" s="89"/>
      <c r="F851" s="163"/>
    </row>
    <row r="852" spans="2:6" ht="12.75">
      <c r="B852" s="89"/>
      <c r="F852" s="163"/>
    </row>
    <row r="853" spans="2:6" ht="12.75">
      <c r="B853" s="89"/>
      <c r="F853" s="163"/>
    </row>
    <row r="854" spans="2:6" ht="12.75">
      <c r="B854" s="89"/>
      <c r="F854" s="163"/>
    </row>
    <row r="855" spans="2:6" ht="12.75">
      <c r="B855" s="89"/>
      <c r="F855" s="163"/>
    </row>
    <row r="856" spans="2:6" ht="12.75">
      <c r="B856" s="89"/>
      <c r="F856" s="163"/>
    </row>
    <row r="857" spans="2:6" ht="12.75">
      <c r="B857" s="89"/>
      <c r="F857" s="163"/>
    </row>
    <row r="858" spans="2:6" ht="12.75">
      <c r="B858" s="89"/>
      <c r="F858" s="163"/>
    </row>
    <row r="859" spans="2:6" ht="12.75">
      <c r="B859" s="89"/>
      <c r="F859" s="163"/>
    </row>
    <row r="860" spans="2:6" ht="12.75">
      <c r="B860" s="89"/>
      <c r="F860" s="163"/>
    </row>
    <row r="861" spans="2:6" ht="12.75">
      <c r="B861" s="89"/>
      <c r="F861" s="163"/>
    </row>
    <row r="862" spans="2:6" ht="12.75">
      <c r="B862" s="89"/>
      <c r="F862" s="163"/>
    </row>
    <row r="863" spans="2:6" ht="12.75">
      <c r="B863" s="89"/>
      <c r="F863" s="163"/>
    </row>
    <row r="864" ht="12.75">
      <c r="B864" s="89"/>
    </row>
    <row r="865" ht="12.75">
      <c r="B865" s="89"/>
    </row>
    <row r="866" ht="12.75">
      <c r="B866" s="89"/>
    </row>
    <row r="867" ht="12.75">
      <c r="B867" s="89"/>
    </row>
    <row r="868" ht="12.75">
      <c r="B868" s="89"/>
    </row>
    <row r="869" ht="12.75">
      <c r="B869" s="89"/>
    </row>
    <row r="870" ht="12.75">
      <c r="B870" s="89"/>
    </row>
    <row r="871" ht="12.75">
      <c r="B871" s="89"/>
    </row>
    <row r="872" ht="12.75">
      <c r="B872" s="89"/>
    </row>
    <row r="873" ht="12.75">
      <c r="B873" s="89"/>
    </row>
    <row r="874" ht="12.75">
      <c r="B874" s="89"/>
    </row>
    <row r="875" ht="12.75">
      <c r="B875" s="89"/>
    </row>
    <row r="876" ht="12.75">
      <c r="B876" s="89"/>
    </row>
    <row r="877" ht="12.75">
      <c r="B877" s="89"/>
    </row>
    <row r="878" ht="12.75">
      <c r="B878" s="89"/>
    </row>
    <row r="879" ht="12.75">
      <c r="B879" s="89"/>
    </row>
    <row r="880" ht="12.75">
      <c r="B880" s="89"/>
    </row>
    <row r="881" ht="12.75">
      <c r="B881" s="89"/>
    </row>
    <row r="882" ht="12.75">
      <c r="B882" s="89"/>
    </row>
    <row r="883" ht="12.75">
      <c r="B883" s="89"/>
    </row>
    <row r="884" ht="12.75">
      <c r="B884" s="89"/>
    </row>
    <row r="885" ht="12.75">
      <c r="B885" s="89"/>
    </row>
    <row r="886" ht="12.75">
      <c r="B886" s="89"/>
    </row>
    <row r="887" ht="12.75">
      <c r="B887" s="89"/>
    </row>
    <row r="888" ht="12.75">
      <c r="B888" s="89"/>
    </row>
    <row r="889" ht="12.75">
      <c r="B889" s="89"/>
    </row>
    <row r="890" ht="12.75">
      <c r="B890" s="89"/>
    </row>
    <row r="891" ht="12.75">
      <c r="B891" s="89"/>
    </row>
    <row r="892" ht="12.75">
      <c r="B892" s="89"/>
    </row>
    <row r="893" ht="12.75">
      <c r="B893" s="89"/>
    </row>
    <row r="894" ht="12.75">
      <c r="B894" s="89"/>
    </row>
    <row r="895" ht="12.75">
      <c r="B895" s="89"/>
    </row>
    <row r="896" ht="12.75">
      <c r="B896" s="89"/>
    </row>
    <row r="897" ht="12.75">
      <c r="B897" s="89"/>
    </row>
    <row r="898" ht="12.75">
      <c r="B898" s="89"/>
    </row>
    <row r="899" ht="12.75">
      <c r="B899" s="89"/>
    </row>
    <row r="900" ht="12.75">
      <c r="B900" s="89"/>
    </row>
    <row r="901" ht="12.75">
      <c r="B901" s="89"/>
    </row>
    <row r="902" ht="12.75">
      <c r="B902" s="89"/>
    </row>
    <row r="903" ht="12.75">
      <c r="B903" s="89"/>
    </row>
    <row r="904" ht="12.75">
      <c r="B904" s="89"/>
    </row>
    <row r="905" ht="12.75">
      <c r="B905" s="89"/>
    </row>
    <row r="906" ht="12.75">
      <c r="B906" s="89"/>
    </row>
    <row r="907" ht="12.75">
      <c r="B907" s="89"/>
    </row>
    <row r="908" ht="12.75">
      <c r="B908" s="89"/>
    </row>
    <row r="909" ht="12.75">
      <c r="B909" s="89"/>
    </row>
    <row r="910" ht="12.75">
      <c r="B910" s="89"/>
    </row>
    <row r="911" ht="12.75">
      <c r="B911" s="89"/>
    </row>
    <row r="912" ht="12.75">
      <c r="B912" s="89"/>
    </row>
    <row r="913" ht="12.75">
      <c r="B913" s="89"/>
    </row>
    <row r="914" ht="12.75">
      <c r="B914" s="89"/>
    </row>
    <row r="915" ht="12.75">
      <c r="B915" s="89"/>
    </row>
    <row r="916" ht="12.75">
      <c r="B916" s="89"/>
    </row>
    <row r="917" ht="12.75">
      <c r="B917" s="89"/>
    </row>
    <row r="918" ht="12.75">
      <c r="B918" s="89"/>
    </row>
    <row r="919" ht="12.75">
      <c r="B919" s="89"/>
    </row>
    <row r="920" ht="12.75">
      <c r="B920" s="89"/>
    </row>
    <row r="921" ht="12.75">
      <c r="B921" s="89"/>
    </row>
    <row r="922" ht="12.75">
      <c r="B922" s="89"/>
    </row>
    <row r="923" ht="12.75">
      <c r="B923" s="89"/>
    </row>
    <row r="924" ht="12.75">
      <c r="B924" s="89"/>
    </row>
    <row r="925" ht="12.75">
      <c r="B925" s="89"/>
    </row>
    <row r="926" ht="12.75">
      <c r="B926" s="89"/>
    </row>
    <row r="927" ht="12.75">
      <c r="B927" s="89"/>
    </row>
    <row r="928" ht="12.75">
      <c r="B928" s="89"/>
    </row>
  </sheetData>
  <printOptions/>
  <pageMargins left="0.3937007874015748" right="0.2755905511811024" top="0.3937007874015748" bottom="0.31496062992125984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76"/>
  <sheetViews>
    <sheetView view="pageBreakPreview" zoomScale="60" zoomScaleNormal="75" workbookViewId="0" topLeftCell="A1">
      <selection activeCell="C72" sqref="C72"/>
    </sheetView>
  </sheetViews>
  <sheetFormatPr defaultColWidth="9.140625" defaultRowHeight="12.75"/>
  <cols>
    <col min="1" max="1" width="0.13671875" style="0" customWidth="1"/>
    <col min="2" max="2" width="19.8515625" style="0" customWidth="1"/>
    <col min="3" max="3" width="28.140625" style="0" customWidth="1"/>
    <col min="4" max="4" width="12.140625" style="0" customWidth="1"/>
    <col min="5" max="5" width="12.421875" style="0" customWidth="1"/>
    <col min="6" max="6" width="9.57421875" style="0" customWidth="1"/>
    <col min="7" max="7" width="8.7109375" style="0" customWidth="1"/>
    <col min="8" max="8" width="7.8515625" style="0" customWidth="1"/>
    <col min="10" max="10" width="7.57421875" style="0" customWidth="1"/>
    <col min="11" max="11" width="8.00390625" style="0" customWidth="1"/>
    <col min="12" max="12" width="7.7109375" style="0" customWidth="1"/>
    <col min="13" max="13" width="9.28125" style="0" customWidth="1"/>
    <col min="14" max="14" width="8.00390625" style="0" customWidth="1"/>
    <col min="15" max="15" width="7.140625" style="0" customWidth="1"/>
    <col min="16" max="16" width="12.57421875" style="0" customWidth="1"/>
  </cols>
  <sheetData>
    <row r="1" ht="12.75">
      <c r="N1" t="s">
        <v>318</v>
      </c>
    </row>
    <row r="2" spans="2:10" ht="12.75">
      <c r="B2" s="89"/>
      <c r="D2" s="1"/>
      <c r="E2" s="1"/>
      <c r="F2" s="1"/>
      <c r="H2" s="1"/>
      <c r="I2" s="1"/>
      <c r="J2" s="1"/>
    </row>
    <row r="3" spans="2:10" ht="12.75">
      <c r="B3" s="89"/>
      <c r="D3" s="1"/>
      <c r="E3" s="1"/>
      <c r="F3" s="1" t="s">
        <v>498</v>
      </c>
      <c r="H3" s="1"/>
      <c r="J3" s="1"/>
    </row>
    <row r="4" spans="2:10" ht="12.75">
      <c r="B4" s="89"/>
      <c r="D4" s="1" t="s">
        <v>345</v>
      </c>
      <c r="F4" s="1"/>
      <c r="G4" s="1"/>
      <c r="H4" s="1"/>
      <c r="I4" s="1"/>
      <c r="J4" s="1"/>
    </row>
    <row r="5" spans="2:16" ht="13.5" thickBot="1">
      <c r="B5" s="89"/>
      <c r="D5" s="1"/>
      <c r="E5" s="1"/>
      <c r="F5" s="1"/>
      <c r="G5" s="1"/>
      <c r="H5" s="1"/>
      <c r="I5" s="1"/>
      <c r="J5" s="1"/>
      <c r="P5" t="s">
        <v>348</v>
      </c>
    </row>
    <row r="6" spans="1:19" s="7" customFormat="1" ht="15.75" thickBot="1">
      <c r="A6" s="2"/>
      <c r="B6" s="191"/>
      <c r="C6" s="3"/>
      <c r="D6" s="4"/>
      <c r="E6" s="206"/>
      <c r="F6" s="5"/>
      <c r="G6" s="198" t="s">
        <v>499</v>
      </c>
      <c r="H6" s="199"/>
      <c r="I6" s="199"/>
      <c r="J6" s="199"/>
      <c r="K6" s="13"/>
      <c r="L6" s="13"/>
      <c r="M6" s="199"/>
      <c r="N6" s="199"/>
      <c r="O6" s="200"/>
      <c r="P6" s="206"/>
      <c r="Q6" s="6"/>
      <c r="R6" s="6"/>
      <c r="S6" s="6"/>
    </row>
    <row r="7" spans="1:19" s="7" customFormat="1" ht="15.75" thickBot="1">
      <c r="A7" s="8"/>
      <c r="B7" s="192"/>
      <c r="C7" s="9"/>
      <c r="D7" s="6"/>
      <c r="E7" s="196"/>
      <c r="F7" s="151"/>
      <c r="G7" s="197"/>
      <c r="H7" s="199"/>
      <c r="I7" s="198" t="s">
        <v>502</v>
      </c>
      <c r="J7" s="199"/>
      <c r="K7" s="13"/>
      <c r="L7" s="13"/>
      <c r="M7" s="199"/>
      <c r="N7" s="199"/>
      <c r="O7" s="200"/>
      <c r="P7" s="9"/>
      <c r="Q7" s="6"/>
      <c r="R7" s="6"/>
      <c r="S7" s="6"/>
    </row>
    <row r="8" spans="1:19" s="7" customFormat="1" ht="15.75" thickBot="1">
      <c r="A8" s="8"/>
      <c r="B8" s="192"/>
      <c r="C8" s="9"/>
      <c r="D8" s="6"/>
      <c r="E8" s="8"/>
      <c r="F8" s="152"/>
      <c r="G8" s="202" t="s">
        <v>225</v>
      </c>
      <c r="H8" s="201"/>
      <c r="I8" s="201"/>
      <c r="J8" s="200"/>
      <c r="K8" s="10"/>
      <c r="L8" s="203" t="s">
        <v>500</v>
      </c>
      <c r="M8" s="10"/>
      <c r="N8" s="10"/>
      <c r="O8" s="195"/>
      <c r="P8" s="9"/>
      <c r="Q8" s="6"/>
      <c r="R8" s="6"/>
      <c r="S8" s="6"/>
    </row>
    <row r="9" spans="1:19" s="7" customFormat="1" ht="93.75" customHeight="1" thickBot="1">
      <c r="A9" s="8"/>
      <c r="B9" s="192" t="s">
        <v>346</v>
      </c>
      <c r="C9" s="9" t="s">
        <v>347</v>
      </c>
      <c r="D9" s="6" t="s">
        <v>117</v>
      </c>
      <c r="E9" s="205" t="s">
        <v>501</v>
      </c>
      <c r="F9" s="153" t="s">
        <v>444</v>
      </c>
      <c r="G9" s="6" t="s">
        <v>441</v>
      </c>
      <c r="H9" s="9" t="s">
        <v>503</v>
      </c>
      <c r="I9" s="6" t="s">
        <v>442</v>
      </c>
      <c r="J9" s="8" t="s">
        <v>443</v>
      </c>
      <c r="K9" s="178">
        <v>2006</v>
      </c>
      <c r="L9" s="9">
        <v>2007</v>
      </c>
      <c r="M9" s="6">
        <v>2008</v>
      </c>
      <c r="N9" s="9">
        <v>2009</v>
      </c>
      <c r="O9" s="6">
        <v>2010</v>
      </c>
      <c r="P9" s="204" t="s">
        <v>349</v>
      </c>
      <c r="Q9" s="6"/>
      <c r="R9" s="6"/>
      <c r="S9" s="6"/>
    </row>
    <row r="10" spans="1:19" s="15" customFormat="1" ht="13.5" thickBot="1">
      <c r="A10" s="11"/>
      <c r="B10" s="193" t="s">
        <v>118</v>
      </c>
      <c r="C10" s="194" t="s">
        <v>119</v>
      </c>
      <c r="D10" s="13" t="s">
        <v>120</v>
      </c>
      <c r="E10" s="12" t="s">
        <v>121</v>
      </c>
      <c r="F10" s="12" t="s">
        <v>122</v>
      </c>
      <c r="G10" s="13" t="s">
        <v>123</v>
      </c>
      <c r="H10" s="12" t="s">
        <v>124</v>
      </c>
      <c r="I10" s="13" t="s">
        <v>125</v>
      </c>
      <c r="J10" s="12" t="s">
        <v>126</v>
      </c>
      <c r="K10" s="11" t="s">
        <v>127</v>
      </c>
      <c r="L10" s="12" t="s">
        <v>128</v>
      </c>
      <c r="M10" s="13" t="s">
        <v>129</v>
      </c>
      <c r="N10" s="12" t="s">
        <v>130</v>
      </c>
      <c r="O10" s="13" t="s">
        <v>131</v>
      </c>
      <c r="P10" s="12" t="s">
        <v>132</v>
      </c>
      <c r="Q10" s="14"/>
      <c r="R10" s="14"/>
      <c r="S10" s="14"/>
    </row>
    <row r="11" spans="1:19" s="15" customFormat="1" ht="12.75">
      <c r="A11" s="6"/>
      <c r="B11" s="83"/>
      <c r="C11" s="6"/>
      <c r="D11" s="6"/>
      <c r="E11" s="6"/>
      <c r="F11" s="6"/>
      <c r="G11" s="6"/>
      <c r="H11" s="6"/>
      <c r="I11" s="6"/>
      <c r="J11" s="214"/>
      <c r="K11" s="214"/>
      <c r="L11" s="214"/>
      <c r="M11" s="214"/>
      <c r="N11" s="214"/>
      <c r="O11" s="214"/>
      <c r="P11" s="6"/>
      <c r="Q11" s="14"/>
      <c r="R11" s="14"/>
      <c r="S11" s="14"/>
    </row>
    <row r="12" spans="1:19" s="15" customFormat="1" ht="26.25">
      <c r="A12" s="6"/>
      <c r="B12" s="123" t="s">
        <v>133</v>
      </c>
      <c r="C12" s="6"/>
      <c r="D12" s="16">
        <f>D14+D16</f>
        <v>3535.029</v>
      </c>
      <c r="E12" s="213">
        <v>1174247</v>
      </c>
      <c r="F12" s="217">
        <f>F14+F16</f>
        <v>369057.9</v>
      </c>
      <c r="G12" s="213">
        <f aca="true" t="shared" si="0" ref="G12:P12">G14+G16</f>
        <v>189829.7</v>
      </c>
      <c r="H12" s="213">
        <f t="shared" si="0"/>
        <v>57663.4</v>
      </c>
      <c r="I12" s="213">
        <f t="shared" si="0"/>
        <v>46350.3</v>
      </c>
      <c r="J12" s="213">
        <f t="shared" si="0"/>
        <v>75214.525</v>
      </c>
      <c r="K12" s="213">
        <f t="shared" si="0"/>
        <v>72809.3</v>
      </c>
      <c r="L12" s="213">
        <f t="shared" si="0"/>
        <v>75597.7</v>
      </c>
      <c r="M12" s="213">
        <f t="shared" si="0"/>
        <v>76184.4</v>
      </c>
      <c r="N12" s="213">
        <f t="shared" si="0"/>
        <v>72171.1</v>
      </c>
      <c r="O12" s="213">
        <f t="shared" si="0"/>
        <v>72295.3</v>
      </c>
      <c r="P12" s="213">
        <f t="shared" si="0"/>
        <v>805188.57</v>
      </c>
      <c r="Q12" s="14"/>
      <c r="R12" s="14"/>
      <c r="S12" s="14"/>
    </row>
    <row r="13" spans="1:19" s="15" customFormat="1" ht="12.75">
      <c r="A13" s="6"/>
      <c r="B13" s="83"/>
      <c r="C13" s="6"/>
      <c r="D13" s="6"/>
      <c r="E13" s="214"/>
      <c r="F13" s="218"/>
      <c r="G13" s="214"/>
      <c r="H13" s="214"/>
      <c r="I13" s="214"/>
      <c r="J13" s="6"/>
      <c r="K13" s="6"/>
      <c r="L13" s="6"/>
      <c r="M13" s="6"/>
      <c r="N13" s="6"/>
      <c r="O13" s="6"/>
      <c r="P13" s="214"/>
      <c r="Q13" s="14"/>
      <c r="R13" s="14"/>
      <c r="S13" s="14"/>
    </row>
    <row r="14" spans="1:19" s="15" customFormat="1" ht="15">
      <c r="A14" s="6"/>
      <c r="B14" s="124" t="s">
        <v>350</v>
      </c>
      <c r="C14" s="6"/>
      <c r="D14" s="18">
        <f>D18+D28+D44+D73+D78+D98+D125+D140+D146+D149+D323+D375+D384+D387+D402+D411+D491+D509+D532+D540+D570+D592+D618+D653+D686+D720+D730</f>
        <v>1921.3490000000002</v>
      </c>
      <c r="E14" s="229">
        <f>E18+E28+E44+E73+E78+E98+E125+E140+E146+E149+E323+E375+E384+E387+E402+E411+E491+E509+E532+E540+E570+E592+E618+E653+E686+E720+E730</f>
        <v>635501.93</v>
      </c>
      <c r="F14" s="219">
        <f>SUM(G14:J14)</f>
        <v>257772</v>
      </c>
      <c r="G14" s="215">
        <f aca="true" t="shared" si="1" ref="G14:P14">G18+G28+G44+G73+G78+G98+G125+G140+G146+G149+G323+G375+G384+G387+G402+G411+G491+G509+G532+G540+G570+G592+G618+G653+G686+G720+G730</f>
        <v>150129.4</v>
      </c>
      <c r="H14" s="215">
        <f t="shared" si="1"/>
        <v>18572</v>
      </c>
      <c r="I14" s="215">
        <f t="shared" si="1"/>
        <v>43326.5</v>
      </c>
      <c r="J14" s="215">
        <f t="shared" si="1"/>
        <v>45744.1</v>
      </c>
      <c r="K14" s="215">
        <f t="shared" si="1"/>
        <v>48554.3</v>
      </c>
      <c r="L14" s="215">
        <f t="shared" si="1"/>
        <v>52302.7</v>
      </c>
      <c r="M14" s="215">
        <f t="shared" si="1"/>
        <v>53598</v>
      </c>
      <c r="N14" s="215">
        <f t="shared" si="1"/>
        <v>50618</v>
      </c>
      <c r="O14" s="215">
        <f t="shared" si="1"/>
        <v>52699</v>
      </c>
      <c r="P14" s="215">
        <f t="shared" si="1"/>
        <v>377729.93</v>
      </c>
      <c r="Q14" s="14"/>
      <c r="R14" s="14"/>
      <c r="S14" s="14"/>
    </row>
    <row r="15" spans="1:19" s="15" customFormat="1" ht="15">
      <c r="A15" s="6" t="s">
        <v>134</v>
      </c>
      <c r="B15" s="124"/>
      <c r="C15" s="6"/>
      <c r="D15" s="18"/>
      <c r="E15" s="216"/>
      <c r="F15" s="219"/>
      <c r="G15" s="215"/>
      <c r="H15" s="215"/>
      <c r="I15" s="215"/>
      <c r="J15" s="18"/>
      <c r="K15" s="18"/>
      <c r="L15" s="18"/>
      <c r="M15" s="18"/>
      <c r="N15" s="18"/>
      <c r="O15" s="18"/>
      <c r="P15" s="6"/>
      <c r="Q15" s="14"/>
      <c r="R15" s="14"/>
      <c r="S15" s="14"/>
    </row>
    <row r="16" spans="1:19" s="15" customFormat="1" ht="29.25">
      <c r="A16" s="6"/>
      <c r="B16" s="124" t="s">
        <v>351</v>
      </c>
      <c r="C16" s="6"/>
      <c r="D16" s="225">
        <f>районы!D7</f>
        <v>1613.6799999999998</v>
      </c>
      <c r="E16" s="215">
        <f>районы!E7</f>
        <v>538744.54</v>
      </c>
      <c r="F16" s="228">
        <f>районы!F7</f>
        <v>111285.9</v>
      </c>
      <c r="G16" s="215">
        <f>районы!G7</f>
        <v>39700.3</v>
      </c>
      <c r="H16" s="215">
        <f>районы!H7</f>
        <v>39091.4</v>
      </c>
      <c r="I16" s="215">
        <f>районы!I7</f>
        <v>3023.8</v>
      </c>
      <c r="J16" s="215">
        <f>районы!J7</f>
        <v>29470.425</v>
      </c>
      <c r="K16" s="215">
        <f>районы!K7</f>
        <v>24255</v>
      </c>
      <c r="L16" s="215">
        <f>районы!L7</f>
        <v>23295</v>
      </c>
      <c r="M16" s="215">
        <f>районы!M7</f>
        <v>22586.4</v>
      </c>
      <c r="N16" s="215">
        <f>районы!N7</f>
        <v>21553.100000000002</v>
      </c>
      <c r="O16" s="215">
        <f>районы!O7</f>
        <v>19596.300000000003</v>
      </c>
      <c r="P16" s="215">
        <f>районы!P7</f>
        <v>427458.63999999996</v>
      </c>
      <c r="Q16" s="14"/>
      <c r="R16" s="14"/>
      <c r="S16" s="14"/>
    </row>
    <row r="17" spans="1:19" s="15" customFormat="1" ht="14.25">
      <c r="A17" s="6"/>
      <c r="B17" s="124"/>
      <c r="C17" s="6"/>
      <c r="D17" s="226"/>
      <c r="E17" s="226"/>
      <c r="F17" s="227"/>
      <c r="G17" s="226"/>
      <c r="H17" s="226"/>
      <c r="I17" s="226"/>
      <c r="J17" s="226"/>
      <c r="K17" s="226"/>
      <c r="L17" s="226"/>
      <c r="M17" s="226"/>
      <c r="N17" s="226"/>
      <c r="O17" s="226"/>
      <c r="P17" s="41"/>
      <c r="Q17" s="14"/>
      <c r="R17" s="14"/>
      <c r="S17" s="14"/>
    </row>
    <row r="18" spans="2:16" ht="75" customHeight="1">
      <c r="B18" s="125" t="s">
        <v>135</v>
      </c>
      <c r="D18" s="20">
        <f aca="true" t="shared" si="2" ref="D18:O18">D19+D21+D23+D25+D27</f>
        <v>3.2</v>
      </c>
      <c r="E18" s="20">
        <f t="shared" si="2"/>
        <v>13095</v>
      </c>
      <c r="F18" s="157">
        <f>SUM(G18:J18)</f>
        <v>2715</v>
      </c>
      <c r="G18" s="20">
        <f t="shared" si="2"/>
        <v>1895</v>
      </c>
      <c r="H18" s="20">
        <f t="shared" si="2"/>
        <v>0</v>
      </c>
      <c r="I18" s="20">
        <f t="shared" si="2"/>
        <v>330</v>
      </c>
      <c r="J18" s="20">
        <f t="shared" si="2"/>
        <v>490</v>
      </c>
      <c r="K18" s="20">
        <f t="shared" si="2"/>
        <v>475</v>
      </c>
      <c r="L18" s="20">
        <f t="shared" si="2"/>
        <v>545</v>
      </c>
      <c r="M18" s="20">
        <f t="shared" si="2"/>
        <v>545</v>
      </c>
      <c r="N18" s="20">
        <f t="shared" si="2"/>
        <v>575</v>
      </c>
      <c r="O18" s="20">
        <f t="shared" si="2"/>
        <v>575</v>
      </c>
      <c r="P18" s="20">
        <f>P19+P21+P23+P25+P27</f>
        <v>10380</v>
      </c>
    </row>
    <row r="19" spans="1:16" s="15" customFormat="1" ht="38.25" hidden="1">
      <c r="A19" s="7"/>
      <c r="B19" s="102"/>
      <c r="C19" s="15" t="s">
        <v>352</v>
      </c>
      <c r="D19" s="7">
        <v>0.3</v>
      </c>
      <c r="E19" s="7">
        <v>475</v>
      </c>
      <c r="F19" s="154">
        <f>SUM(G19:I19)</f>
        <v>475</v>
      </c>
      <c r="G19" s="7">
        <v>375</v>
      </c>
      <c r="H19" s="7"/>
      <c r="I19" s="7">
        <v>100</v>
      </c>
      <c r="K19" s="7">
        <v>475</v>
      </c>
      <c r="L19" s="7"/>
      <c r="M19" s="7"/>
      <c r="N19" s="7"/>
      <c r="O19" s="7"/>
      <c r="P19" s="21"/>
    </row>
    <row r="20" spans="1:16" s="15" customFormat="1" ht="7.5" customHeight="1" hidden="1">
      <c r="A20" s="7"/>
      <c r="B20" s="101"/>
      <c r="D20" s="7"/>
      <c r="E20" s="7"/>
      <c r="F20" s="154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s="15" customFormat="1" ht="61.5" customHeight="1" hidden="1">
      <c r="A21" s="7"/>
      <c r="B21" s="103"/>
      <c r="C21" s="15" t="s">
        <v>353</v>
      </c>
      <c r="D21" s="7">
        <v>1.1</v>
      </c>
      <c r="E21" s="7">
        <v>1090</v>
      </c>
      <c r="F21" s="154">
        <v>1090</v>
      </c>
      <c r="G21" s="7">
        <v>760</v>
      </c>
      <c r="H21" s="7"/>
      <c r="I21" s="7">
        <v>130</v>
      </c>
      <c r="J21" s="7">
        <v>200</v>
      </c>
      <c r="K21" s="7"/>
      <c r="L21" s="7">
        <v>545</v>
      </c>
      <c r="M21" s="7">
        <v>545</v>
      </c>
      <c r="N21" s="7"/>
      <c r="O21" s="7"/>
      <c r="P21" s="21"/>
    </row>
    <row r="22" spans="1:16" s="15" customFormat="1" ht="7.5" customHeight="1" hidden="1">
      <c r="A22" s="7"/>
      <c r="B22" s="101"/>
      <c r="D22" s="7"/>
      <c r="E22" s="7"/>
      <c r="F22" s="154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s="15" customFormat="1" ht="60" customHeight="1" hidden="1">
      <c r="A23" s="7"/>
      <c r="B23" s="103"/>
      <c r="C23" s="15" t="s">
        <v>354</v>
      </c>
      <c r="D23" s="7">
        <v>1.8</v>
      </c>
      <c r="E23" s="7">
        <v>1150</v>
      </c>
      <c r="F23" s="154">
        <v>1150</v>
      </c>
      <c r="G23" s="7">
        <v>760</v>
      </c>
      <c r="H23" s="7"/>
      <c r="I23" s="7">
        <v>100</v>
      </c>
      <c r="J23" s="7">
        <v>290</v>
      </c>
      <c r="K23" s="7"/>
      <c r="L23" s="7"/>
      <c r="M23" s="7"/>
      <c r="N23" s="7">
        <v>575</v>
      </c>
      <c r="O23" s="7">
        <v>575</v>
      </c>
      <c r="P23" s="21"/>
    </row>
    <row r="24" spans="1:16" s="15" customFormat="1" ht="6.75" customHeight="1" hidden="1">
      <c r="A24" s="7"/>
      <c r="B24" s="103"/>
      <c r="D24" s="7"/>
      <c r="E24" s="7"/>
      <c r="F24" s="154"/>
      <c r="G24" s="7"/>
      <c r="H24" s="7"/>
      <c r="I24" s="7"/>
      <c r="J24" s="7"/>
      <c r="K24" s="7"/>
      <c r="L24" s="7"/>
      <c r="M24" s="7"/>
      <c r="N24" s="7"/>
      <c r="O24" s="7"/>
      <c r="P24" s="21"/>
    </row>
    <row r="25" spans="1:16" s="15" customFormat="1" ht="111" customHeight="1" hidden="1">
      <c r="A25" s="7"/>
      <c r="B25" s="103"/>
      <c r="C25" s="15" t="s">
        <v>227</v>
      </c>
      <c r="D25" s="7"/>
      <c r="E25" s="7">
        <v>4980</v>
      </c>
      <c r="F25" s="154">
        <v>0</v>
      </c>
      <c r="G25" s="7"/>
      <c r="H25" s="7"/>
      <c r="I25" s="7"/>
      <c r="J25" s="7"/>
      <c r="K25" s="7"/>
      <c r="L25" s="7"/>
      <c r="M25" s="7"/>
      <c r="N25" s="7"/>
      <c r="O25" s="7"/>
      <c r="P25" s="6">
        <v>4980</v>
      </c>
    </row>
    <row r="26" spans="1:16" s="15" customFormat="1" ht="9.75" customHeight="1" hidden="1">
      <c r="A26" s="7"/>
      <c r="B26" s="103"/>
      <c r="D26" s="7"/>
      <c r="E26" s="7"/>
      <c r="F26" s="154"/>
      <c r="G26" s="7"/>
      <c r="H26" s="7"/>
      <c r="I26" s="7"/>
      <c r="J26" s="7"/>
      <c r="K26" s="7"/>
      <c r="L26" s="7"/>
      <c r="M26" s="7"/>
      <c r="N26" s="7"/>
      <c r="O26" s="7"/>
      <c r="P26" s="21"/>
    </row>
    <row r="27" spans="1:16" s="15" customFormat="1" ht="89.25" hidden="1">
      <c r="A27" s="7"/>
      <c r="B27" s="103"/>
      <c r="C27" s="15" t="s">
        <v>760</v>
      </c>
      <c r="D27" s="7"/>
      <c r="E27" s="7">
        <v>5400</v>
      </c>
      <c r="F27" s="154">
        <v>0</v>
      </c>
      <c r="G27" s="7"/>
      <c r="H27" s="7"/>
      <c r="I27" s="7"/>
      <c r="J27" s="7"/>
      <c r="K27" s="7"/>
      <c r="L27" s="7"/>
      <c r="M27" s="7"/>
      <c r="N27" s="7"/>
      <c r="O27" s="7"/>
      <c r="P27" s="6">
        <v>5400</v>
      </c>
    </row>
    <row r="28" spans="1:16" s="15" customFormat="1" ht="94.5" customHeight="1">
      <c r="A28" s="7"/>
      <c r="B28" s="126" t="s">
        <v>136</v>
      </c>
      <c r="D28" s="20">
        <f aca="true" t="shared" si="3" ref="D28:P28">D29+D31+D33+D35+D37+D40</f>
        <v>17.8</v>
      </c>
      <c r="E28" s="20">
        <f t="shared" si="3"/>
        <v>525</v>
      </c>
      <c r="F28" s="157">
        <f>F29+F31+F33+F35+F37+F40</f>
        <v>525</v>
      </c>
      <c r="G28" s="20">
        <f t="shared" si="3"/>
        <v>385</v>
      </c>
      <c r="H28" s="20">
        <f t="shared" si="3"/>
        <v>0</v>
      </c>
      <c r="I28" s="20">
        <f t="shared" si="3"/>
        <v>60</v>
      </c>
      <c r="J28" s="20">
        <f t="shared" si="3"/>
        <v>80</v>
      </c>
      <c r="K28" s="20">
        <f t="shared" si="3"/>
        <v>240</v>
      </c>
      <c r="L28" s="20">
        <f t="shared" si="3"/>
        <v>145</v>
      </c>
      <c r="M28" s="20">
        <f t="shared" si="3"/>
        <v>40</v>
      </c>
      <c r="N28" s="20">
        <f t="shared" si="3"/>
        <v>60</v>
      </c>
      <c r="O28" s="20">
        <f t="shared" si="3"/>
        <v>40</v>
      </c>
      <c r="P28" s="20">
        <f t="shared" si="3"/>
        <v>0</v>
      </c>
    </row>
    <row r="29" spans="1:19" s="14" customFormat="1" ht="111" customHeight="1" hidden="1">
      <c r="A29" s="22"/>
      <c r="B29" s="81"/>
      <c r="C29" s="22" t="s">
        <v>767</v>
      </c>
      <c r="D29" s="21">
        <v>0.5</v>
      </c>
      <c r="E29" s="21">
        <v>80</v>
      </c>
      <c r="F29" s="155">
        <v>80</v>
      </c>
      <c r="G29" s="21">
        <v>80</v>
      </c>
      <c r="H29" s="21"/>
      <c r="I29" s="23"/>
      <c r="J29" s="23"/>
      <c r="K29" s="21">
        <v>80</v>
      </c>
      <c r="L29" s="23"/>
      <c r="M29" s="23"/>
      <c r="N29" s="23"/>
      <c r="O29" s="23"/>
      <c r="P29" s="21"/>
      <c r="Q29" s="24"/>
      <c r="R29" s="25"/>
      <c r="S29" s="25"/>
    </row>
    <row r="30" spans="1:19" s="14" customFormat="1" ht="13.5" hidden="1">
      <c r="A30" s="22"/>
      <c r="B30" s="127"/>
      <c r="C30" s="22"/>
      <c r="D30" s="21"/>
      <c r="E30" s="21"/>
      <c r="F30" s="186"/>
      <c r="G30" s="21"/>
      <c r="H30" s="21"/>
      <c r="I30" s="23"/>
      <c r="J30" s="23"/>
      <c r="K30" s="21"/>
      <c r="L30" s="23"/>
      <c r="M30" s="23"/>
      <c r="N30" s="23"/>
      <c r="O30" s="23"/>
      <c r="P30" s="21"/>
      <c r="Q30" s="22"/>
      <c r="R30" s="22"/>
      <c r="S30" s="22"/>
    </row>
    <row r="31" spans="1:19" s="14" customFormat="1" ht="38.25" hidden="1">
      <c r="A31" s="22"/>
      <c r="B31" s="127"/>
      <c r="C31" s="22" t="s">
        <v>768</v>
      </c>
      <c r="D31" s="21">
        <v>2</v>
      </c>
      <c r="E31" s="21">
        <v>40</v>
      </c>
      <c r="F31" s="155">
        <v>40</v>
      </c>
      <c r="G31" s="21">
        <v>40</v>
      </c>
      <c r="H31" s="21"/>
      <c r="I31" s="23"/>
      <c r="J31" s="23"/>
      <c r="K31" s="21">
        <v>40</v>
      </c>
      <c r="L31" s="23"/>
      <c r="M31" s="23"/>
      <c r="N31" s="23"/>
      <c r="O31" s="23"/>
      <c r="P31" s="21"/>
      <c r="Q31" s="26"/>
      <c r="R31" s="26"/>
      <c r="S31" s="26"/>
    </row>
    <row r="32" spans="1:19" s="14" customFormat="1" ht="13.5" hidden="1">
      <c r="A32" s="22"/>
      <c r="B32" s="127"/>
      <c r="C32" s="22"/>
      <c r="D32" s="21"/>
      <c r="E32" s="21"/>
      <c r="F32" s="186"/>
      <c r="G32" s="21"/>
      <c r="H32" s="21"/>
      <c r="I32" s="23"/>
      <c r="J32" s="23"/>
      <c r="K32" s="21"/>
      <c r="L32" s="23"/>
      <c r="M32" s="23"/>
      <c r="N32" s="23"/>
      <c r="O32" s="23"/>
      <c r="P32" s="21"/>
      <c r="Q32" s="27"/>
      <c r="R32" s="27"/>
      <c r="S32" s="27"/>
    </row>
    <row r="33" spans="1:17" s="14" customFormat="1" ht="76.5" hidden="1">
      <c r="A33" s="22"/>
      <c r="B33" s="127"/>
      <c r="C33" s="22" t="s">
        <v>137</v>
      </c>
      <c r="D33" s="21">
        <v>2</v>
      </c>
      <c r="E33" s="21">
        <v>25</v>
      </c>
      <c r="F33" s="155">
        <v>25</v>
      </c>
      <c r="G33" s="21">
        <v>25</v>
      </c>
      <c r="H33" s="21"/>
      <c r="I33" s="21"/>
      <c r="J33" s="21"/>
      <c r="K33" s="21"/>
      <c r="L33" s="21">
        <v>25</v>
      </c>
      <c r="M33" s="23"/>
      <c r="N33" s="28"/>
      <c r="O33" s="21"/>
      <c r="P33" s="21"/>
      <c r="Q33" s="25"/>
    </row>
    <row r="34" spans="1:19" s="14" customFormat="1" ht="12.75" hidden="1">
      <c r="A34" s="22"/>
      <c r="B34" s="127"/>
      <c r="C34" s="22"/>
      <c r="D34" s="21"/>
      <c r="E34" s="21"/>
      <c r="F34" s="155"/>
      <c r="G34" s="21"/>
      <c r="H34" s="21"/>
      <c r="I34" s="21"/>
      <c r="J34" s="21"/>
      <c r="K34" s="21"/>
      <c r="L34" s="21"/>
      <c r="M34" s="23"/>
      <c r="N34" s="21"/>
      <c r="O34" s="21"/>
      <c r="P34" s="21"/>
      <c r="Q34" s="25"/>
      <c r="R34" s="25"/>
      <c r="S34" s="25"/>
    </row>
    <row r="35" spans="1:19" s="14" customFormat="1" ht="38.25" hidden="1">
      <c r="A35" s="22"/>
      <c r="B35" s="127"/>
      <c r="C35" s="22" t="s">
        <v>761</v>
      </c>
      <c r="D35" s="21">
        <v>12</v>
      </c>
      <c r="E35" s="21">
        <v>240</v>
      </c>
      <c r="F35" s="155">
        <v>240</v>
      </c>
      <c r="G35" s="21">
        <v>240</v>
      </c>
      <c r="H35" s="21"/>
      <c r="I35" s="21"/>
      <c r="J35" s="21"/>
      <c r="K35" s="21">
        <v>60</v>
      </c>
      <c r="L35" s="21">
        <v>60</v>
      </c>
      <c r="M35" s="21">
        <v>40</v>
      </c>
      <c r="N35" s="21">
        <v>40</v>
      </c>
      <c r="O35" s="21">
        <v>40</v>
      </c>
      <c r="P35" s="21"/>
      <c r="Q35" s="25"/>
      <c r="R35" s="25"/>
      <c r="S35" s="25"/>
    </row>
    <row r="36" spans="1:19" s="14" customFormat="1" ht="12.75" hidden="1">
      <c r="A36" s="22"/>
      <c r="B36" s="127"/>
      <c r="C36" s="22"/>
      <c r="D36" s="21"/>
      <c r="E36" s="21"/>
      <c r="F36" s="155"/>
      <c r="G36" s="21"/>
      <c r="H36" s="21"/>
      <c r="I36" s="21"/>
      <c r="J36" s="21"/>
      <c r="K36" s="21"/>
      <c r="L36" s="21"/>
      <c r="M36" s="23"/>
      <c r="N36" s="21"/>
      <c r="O36" s="21"/>
      <c r="P36" s="21"/>
      <c r="Q36" s="25"/>
      <c r="R36" s="25"/>
      <c r="S36" s="25"/>
    </row>
    <row r="37" spans="1:19" s="14" customFormat="1" ht="25.5" hidden="1">
      <c r="A37" s="22"/>
      <c r="B37" s="127"/>
      <c r="C37" s="22" t="s">
        <v>773</v>
      </c>
      <c r="D37" s="21">
        <v>1</v>
      </c>
      <c r="E37" s="21">
        <v>120</v>
      </c>
      <c r="F37" s="155">
        <v>120</v>
      </c>
      <c r="G37" s="21"/>
      <c r="H37" s="21"/>
      <c r="I37" s="21">
        <v>40</v>
      </c>
      <c r="J37" s="21">
        <v>80</v>
      </c>
      <c r="K37" s="21">
        <v>60</v>
      </c>
      <c r="L37" s="21">
        <v>60</v>
      </c>
      <c r="M37" s="28"/>
      <c r="N37" s="28"/>
      <c r="O37" s="21"/>
      <c r="P37" s="21"/>
      <c r="Q37" s="25"/>
      <c r="R37" s="25"/>
      <c r="S37" s="25"/>
    </row>
    <row r="38" spans="1:19" s="14" customFormat="1" ht="12.75" hidden="1">
      <c r="A38" s="22"/>
      <c r="B38" s="127"/>
      <c r="C38" s="22" t="s">
        <v>134</v>
      </c>
      <c r="D38" s="21"/>
      <c r="E38" s="21"/>
      <c r="F38" s="155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5"/>
      <c r="R38" s="25"/>
      <c r="S38" s="25"/>
    </row>
    <row r="39" spans="1:19" s="14" customFormat="1" ht="12.75" hidden="1">
      <c r="A39" s="22"/>
      <c r="B39" s="127"/>
      <c r="C39" s="22"/>
      <c r="D39" s="21"/>
      <c r="E39" s="21"/>
      <c r="F39" s="155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5"/>
      <c r="R39" s="25"/>
      <c r="S39" s="25"/>
    </row>
    <row r="40" spans="1:19" s="14" customFormat="1" ht="25.5" hidden="1">
      <c r="A40" s="22"/>
      <c r="B40" s="127"/>
      <c r="C40" s="22" t="s">
        <v>774</v>
      </c>
      <c r="D40" s="21">
        <v>0.3</v>
      </c>
      <c r="E40" s="21">
        <v>20</v>
      </c>
      <c r="F40" s="155">
        <v>20</v>
      </c>
      <c r="G40" s="21"/>
      <c r="H40" s="21"/>
      <c r="I40" s="21">
        <v>20</v>
      </c>
      <c r="J40" s="21"/>
      <c r="K40" s="21"/>
      <c r="L40" s="21"/>
      <c r="M40" s="21"/>
      <c r="N40" s="21">
        <v>20</v>
      </c>
      <c r="O40" s="21"/>
      <c r="P40" s="21"/>
      <c r="Q40" s="25"/>
      <c r="R40" s="25"/>
      <c r="S40" s="25"/>
    </row>
    <row r="41" spans="1:19" s="14" customFormat="1" ht="12.75" hidden="1">
      <c r="A41" s="22"/>
      <c r="B41" s="127"/>
      <c r="C41" s="22" t="s">
        <v>134</v>
      </c>
      <c r="D41" s="28"/>
      <c r="E41" s="28"/>
      <c r="F41" s="156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5"/>
      <c r="R41" s="25"/>
      <c r="S41" s="25"/>
    </row>
    <row r="42" spans="1:19" s="14" customFormat="1" ht="60.75" customHeight="1" hidden="1">
      <c r="A42" s="22"/>
      <c r="B42" s="127"/>
      <c r="C42" s="190" t="s">
        <v>762</v>
      </c>
      <c r="D42" s="21">
        <v>1.1</v>
      </c>
      <c r="E42" s="21">
        <v>130</v>
      </c>
      <c r="F42" s="155">
        <v>130</v>
      </c>
      <c r="G42" s="21"/>
      <c r="H42" s="21"/>
      <c r="I42" s="21"/>
      <c r="J42" s="21">
        <v>130</v>
      </c>
      <c r="K42" s="23"/>
      <c r="L42" s="21">
        <v>65</v>
      </c>
      <c r="M42" s="21">
        <v>65</v>
      </c>
      <c r="N42" s="28"/>
      <c r="O42" s="28"/>
      <c r="P42" s="21"/>
      <c r="Q42" s="25"/>
      <c r="S42" s="25"/>
    </row>
    <row r="43" spans="1:19" s="14" customFormat="1" ht="37.5" customHeight="1" hidden="1">
      <c r="A43" s="22"/>
      <c r="B43" s="127"/>
      <c r="C43" s="29"/>
      <c r="D43" s="21"/>
      <c r="E43" s="21"/>
      <c r="F43" s="155"/>
      <c r="G43" s="21"/>
      <c r="H43" s="21"/>
      <c r="I43" s="21"/>
      <c r="J43" s="21"/>
      <c r="K43" s="23"/>
      <c r="L43" s="21"/>
      <c r="M43" s="21"/>
      <c r="N43" s="28"/>
      <c r="O43" s="28"/>
      <c r="P43" s="21"/>
      <c r="Q43" s="25"/>
      <c r="S43" s="25"/>
    </row>
    <row r="44" spans="1:16" s="15" customFormat="1" ht="57.75" customHeight="1">
      <c r="A44" s="7"/>
      <c r="B44" s="125" t="s">
        <v>138</v>
      </c>
      <c r="D44" s="20">
        <f aca="true" t="shared" si="4" ref="D44:P44">D45+D46+D48+D50+D52+D54+D56+D58+D60+D62+D64+D66+D68+D70+D72</f>
        <v>122.19</v>
      </c>
      <c r="E44" s="20">
        <f t="shared" si="4"/>
        <v>30781</v>
      </c>
      <c r="F44" s="157">
        <f>F45+F46+F48+F50+F52+F54+F56+F58+F60+F62+F64+F66+F68+F70+F72</f>
        <v>22840</v>
      </c>
      <c r="G44" s="20">
        <f t="shared" si="4"/>
        <v>13420</v>
      </c>
      <c r="H44" s="20">
        <f t="shared" si="4"/>
        <v>1582</v>
      </c>
      <c r="I44" s="20">
        <f t="shared" si="4"/>
        <v>2706</v>
      </c>
      <c r="J44" s="20">
        <f t="shared" si="4"/>
        <v>5132</v>
      </c>
      <c r="K44" s="20">
        <f t="shared" si="4"/>
        <v>5004</v>
      </c>
      <c r="L44" s="20">
        <f t="shared" si="4"/>
        <v>4630</v>
      </c>
      <c r="M44" s="20">
        <f t="shared" si="4"/>
        <v>5282</v>
      </c>
      <c r="N44" s="20">
        <f t="shared" si="4"/>
        <v>1768</v>
      </c>
      <c r="O44" s="20">
        <f t="shared" si="4"/>
        <v>6156</v>
      </c>
      <c r="P44" s="20">
        <f t="shared" si="4"/>
        <v>7941</v>
      </c>
    </row>
    <row r="45" spans="1:16" s="15" customFormat="1" ht="60" customHeight="1" hidden="1">
      <c r="A45" s="7"/>
      <c r="B45" s="102"/>
      <c r="C45" s="15" t="s">
        <v>763</v>
      </c>
      <c r="D45" s="7">
        <v>6.81</v>
      </c>
      <c r="E45" s="7">
        <v>1954</v>
      </c>
      <c r="F45" s="154">
        <v>1954</v>
      </c>
      <c r="G45" s="7">
        <v>316</v>
      </c>
      <c r="H45" s="7">
        <v>410</v>
      </c>
      <c r="I45" s="7">
        <v>612</v>
      </c>
      <c r="J45" s="7">
        <v>616</v>
      </c>
      <c r="K45" s="7">
        <v>160</v>
      </c>
      <c r="L45" s="7">
        <v>706</v>
      </c>
      <c r="M45" s="7">
        <v>746</v>
      </c>
      <c r="N45" s="7"/>
      <c r="O45" s="7">
        <v>342</v>
      </c>
      <c r="P45" s="7"/>
    </row>
    <row r="46" spans="1:16" s="15" customFormat="1" ht="53.25" customHeight="1" hidden="1">
      <c r="A46" s="7"/>
      <c r="B46" s="101"/>
      <c r="C46" s="15" t="s">
        <v>139</v>
      </c>
      <c r="D46" s="7">
        <v>22.65</v>
      </c>
      <c r="E46" s="7">
        <v>5909</v>
      </c>
      <c r="F46" s="154">
        <v>5468</v>
      </c>
      <c r="G46" s="7">
        <v>4869</v>
      </c>
      <c r="H46" s="7">
        <v>214</v>
      </c>
      <c r="I46" s="7">
        <v>253</v>
      </c>
      <c r="J46" s="7">
        <v>132</v>
      </c>
      <c r="K46" s="7">
        <v>72</v>
      </c>
      <c r="L46" s="7">
        <v>1659</v>
      </c>
      <c r="M46" s="7">
        <v>2750</v>
      </c>
      <c r="N46" s="7">
        <v>428</v>
      </c>
      <c r="O46" s="7">
        <v>559</v>
      </c>
      <c r="P46" s="7">
        <v>441</v>
      </c>
    </row>
    <row r="47" spans="1:16" s="15" customFormat="1" ht="10.5" customHeight="1" hidden="1">
      <c r="A47" s="7"/>
      <c r="B47" s="101"/>
      <c r="D47" s="7"/>
      <c r="E47" s="7"/>
      <c r="F47" s="154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s="15" customFormat="1" ht="48" customHeight="1" hidden="1">
      <c r="A48" s="7"/>
      <c r="B48" s="101"/>
      <c r="C48" s="15" t="s">
        <v>769</v>
      </c>
      <c r="D48" s="7">
        <v>19.8</v>
      </c>
      <c r="E48" s="7">
        <v>4350</v>
      </c>
      <c r="F48" s="154">
        <v>4350</v>
      </c>
      <c r="G48" s="7">
        <v>1510</v>
      </c>
      <c r="H48" s="7">
        <v>350</v>
      </c>
      <c r="I48" s="7">
        <v>400</v>
      </c>
      <c r="J48" s="7">
        <v>2090</v>
      </c>
      <c r="K48" s="7">
        <v>540</v>
      </c>
      <c r="L48" s="7">
        <v>210</v>
      </c>
      <c r="M48" s="7">
        <v>700</v>
      </c>
      <c r="N48" s="7"/>
      <c r="O48" s="7">
        <v>2900</v>
      </c>
      <c r="P48" s="7"/>
    </row>
    <row r="49" spans="1:16" s="15" customFormat="1" ht="12.75" hidden="1">
      <c r="A49" s="7"/>
      <c r="B49" s="101"/>
      <c r="F49" s="158"/>
      <c r="N49" s="7"/>
      <c r="P49" s="7"/>
    </row>
    <row r="50" spans="2:16" s="15" customFormat="1" ht="25.5" hidden="1">
      <c r="B50" s="102"/>
      <c r="C50" s="15" t="s">
        <v>764</v>
      </c>
      <c r="D50" s="7">
        <v>5.55</v>
      </c>
      <c r="E50" s="7">
        <v>1200</v>
      </c>
      <c r="F50" s="154">
        <v>1200</v>
      </c>
      <c r="G50" s="7">
        <v>1200</v>
      </c>
      <c r="H50" s="7"/>
      <c r="I50" s="7"/>
      <c r="J50" s="7"/>
      <c r="K50" s="7">
        <v>1200</v>
      </c>
      <c r="L50" s="7"/>
      <c r="M50" s="7"/>
      <c r="N50" s="7"/>
      <c r="O50" s="7"/>
      <c r="P50" s="7"/>
    </row>
    <row r="51" spans="2:16" s="15" customFormat="1" ht="12.75" hidden="1">
      <c r="B51" s="102"/>
      <c r="F51" s="158"/>
      <c r="P51" s="7"/>
    </row>
    <row r="52" spans="2:16" s="15" customFormat="1" ht="38.25" hidden="1">
      <c r="B52" s="102"/>
      <c r="C52" s="15" t="s">
        <v>140</v>
      </c>
      <c r="D52" s="7">
        <v>6.66</v>
      </c>
      <c r="E52" s="7">
        <v>1191</v>
      </c>
      <c r="F52" s="154">
        <v>1191</v>
      </c>
      <c r="G52" s="7">
        <v>500</v>
      </c>
      <c r="H52" s="7">
        <v>133</v>
      </c>
      <c r="I52" s="7">
        <v>295</v>
      </c>
      <c r="J52" s="7">
        <v>263</v>
      </c>
      <c r="K52" s="7">
        <v>191</v>
      </c>
      <c r="L52" s="7">
        <v>139</v>
      </c>
      <c r="M52" s="7">
        <v>361</v>
      </c>
      <c r="N52" s="7"/>
      <c r="O52" s="7">
        <v>500</v>
      </c>
      <c r="P52" s="7"/>
    </row>
    <row r="53" spans="2:16" s="15" customFormat="1" ht="9" customHeight="1" hidden="1">
      <c r="B53" s="102"/>
      <c r="D53" s="7"/>
      <c r="E53" s="7"/>
      <c r="F53" s="154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3:16" s="102" customFormat="1" ht="51.75" customHeight="1" hidden="1">
      <c r="C54" s="102" t="s">
        <v>141</v>
      </c>
      <c r="D54" s="101">
        <v>7.95</v>
      </c>
      <c r="E54" s="101">
        <v>1745</v>
      </c>
      <c r="F54" s="162">
        <v>1745</v>
      </c>
      <c r="G54" s="101">
        <v>740</v>
      </c>
      <c r="H54" s="101"/>
      <c r="I54" s="101">
        <v>230</v>
      </c>
      <c r="J54" s="101">
        <v>775</v>
      </c>
      <c r="K54" s="101">
        <v>390</v>
      </c>
      <c r="L54" s="101">
        <v>370</v>
      </c>
      <c r="M54" s="101">
        <v>420</v>
      </c>
      <c r="N54" s="101">
        <v>175</v>
      </c>
      <c r="O54" s="101">
        <v>390</v>
      </c>
      <c r="P54" s="101"/>
    </row>
    <row r="55" spans="2:16" s="15" customFormat="1" ht="12.75" hidden="1">
      <c r="B55" s="102"/>
      <c r="D55" s="7"/>
      <c r="E55" s="7"/>
      <c r="F55" s="154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2:16" s="15" customFormat="1" ht="25.5" hidden="1">
      <c r="B56" s="102"/>
      <c r="C56" s="15" t="s">
        <v>142</v>
      </c>
      <c r="D56" s="7">
        <v>11.77</v>
      </c>
      <c r="E56" s="7">
        <v>1421</v>
      </c>
      <c r="F56" s="154">
        <v>1421</v>
      </c>
      <c r="G56" s="7">
        <v>150</v>
      </c>
      <c r="H56" s="7">
        <v>160</v>
      </c>
      <c r="I56" s="7">
        <v>418</v>
      </c>
      <c r="J56" s="7">
        <v>693</v>
      </c>
      <c r="K56" s="7">
        <v>430</v>
      </c>
      <c r="L56" s="7">
        <v>286</v>
      </c>
      <c r="M56" s="7">
        <v>105</v>
      </c>
      <c r="N56" s="7">
        <v>300</v>
      </c>
      <c r="O56" s="7">
        <v>300</v>
      </c>
      <c r="P56" s="7"/>
    </row>
    <row r="57" spans="2:16" s="15" customFormat="1" ht="12.75" hidden="1">
      <c r="B57" s="102"/>
      <c r="F57" s="158"/>
      <c r="P57" s="7"/>
    </row>
    <row r="58" spans="2:16" s="15" customFormat="1" ht="38.25" hidden="1">
      <c r="B58" s="102"/>
      <c r="C58" s="15" t="s">
        <v>143</v>
      </c>
      <c r="D58" s="7">
        <v>7.15</v>
      </c>
      <c r="E58" s="7">
        <v>1320</v>
      </c>
      <c r="F58" s="154">
        <v>1320</v>
      </c>
      <c r="G58" s="7">
        <v>460</v>
      </c>
      <c r="H58" s="7">
        <v>260</v>
      </c>
      <c r="I58" s="7">
        <v>369</v>
      </c>
      <c r="J58" s="7">
        <v>231</v>
      </c>
      <c r="K58" s="7">
        <v>20</v>
      </c>
      <c r="L58" s="7">
        <v>460</v>
      </c>
      <c r="M58" s="7">
        <v>200</v>
      </c>
      <c r="N58" s="7">
        <v>625</v>
      </c>
      <c r="O58" s="7">
        <v>15</v>
      </c>
      <c r="P58" s="7"/>
    </row>
    <row r="59" spans="2:16" s="15" customFormat="1" ht="12.75" hidden="1">
      <c r="B59" s="102"/>
      <c r="D59" s="7"/>
      <c r="E59" s="7"/>
      <c r="F59" s="154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2:16" s="15" customFormat="1" ht="12.75" hidden="1">
      <c r="B60" s="102"/>
      <c r="C60" s="15" t="s">
        <v>765</v>
      </c>
      <c r="D60" s="7">
        <v>3.85</v>
      </c>
      <c r="E60" s="7">
        <v>651</v>
      </c>
      <c r="F60" s="154">
        <v>651</v>
      </c>
      <c r="G60" s="7">
        <v>135</v>
      </c>
      <c r="H60" s="7">
        <v>55</v>
      </c>
      <c r="I60" s="7">
        <v>129</v>
      </c>
      <c r="J60" s="7">
        <v>332</v>
      </c>
      <c r="K60" s="7">
        <v>411</v>
      </c>
      <c r="L60" s="7"/>
      <c r="M60" s="7"/>
      <c r="N60" s="7">
        <v>240</v>
      </c>
      <c r="O60" s="7"/>
      <c r="P60" s="7"/>
    </row>
    <row r="61" spans="2:16" s="15" customFormat="1" ht="12.75" hidden="1">
      <c r="B61" s="102"/>
      <c r="D61" s="7"/>
      <c r="E61" s="7"/>
      <c r="F61" s="154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2:16" s="15" customFormat="1" ht="12.75" hidden="1">
      <c r="B62" s="102"/>
      <c r="C62" s="15" t="s">
        <v>766</v>
      </c>
      <c r="D62" s="7">
        <v>5</v>
      </c>
      <c r="E62" s="7">
        <v>1090</v>
      </c>
      <c r="F62" s="154">
        <v>1090</v>
      </c>
      <c r="G62" s="7">
        <v>1090</v>
      </c>
      <c r="H62" s="7"/>
      <c r="I62" s="7"/>
      <c r="J62" s="7"/>
      <c r="K62" s="7">
        <v>1090</v>
      </c>
      <c r="L62" s="7"/>
      <c r="M62" s="7"/>
      <c r="N62" s="7"/>
      <c r="O62" s="7"/>
      <c r="P62" s="7"/>
    </row>
    <row r="63" spans="2:16" s="15" customFormat="1" ht="12.75" hidden="1">
      <c r="B63" s="102"/>
      <c r="D63" s="7"/>
      <c r="E63" s="7"/>
      <c r="F63" s="154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2:16" s="15" customFormat="1" ht="12.75" hidden="1">
      <c r="B64" s="102"/>
      <c r="C64" s="102" t="s">
        <v>241</v>
      </c>
      <c r="D64" s="7">
        <v>12</v>
      </c>
      <c r="E64" s="7">
        <v>7500</v>
      </c>
      <c r="F64" s="154">
        <v>0</v>
      </c>
      <c r="G64" s="7"/>
      <c r="H64" s="7"/>
      <c r="I64" s="7"/>
      <c r="J64" s="7"/>
      <c r="K64" s="7"/>
      <c r="L64" s="7"/>
      <c r="M64" s="7"/>
      <c r="N64" s="7"/>
      <c r="O64" s="7"/>
      <c r="P64" s="7">
        <v>7500</v>
      </c>
    </row>
    <row r="65" spans="2:16" s="15" customFormat="1" ht="12.75" hidden="1">
      <c r="B65" s="102"/>
      <c r="D65" s="7"/>
      <c r="E65" s="7"/>
      <c r="F65" s="154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2:16" s="15" customFormat="1" ht="12.75" hidden="1">
      <c r="B66" s="102"/>
      <c r="C66" s="15" t="s">
        <v>771</v>
      </c>
      <c r="D66" s="7">
        <v>1.5</v>
      </c>
      <c r="E66" s="7">
        <v>400</v>
      </c>
      <c r="F66" s="154">
        <v>400</v>
      </c>
      <c r="G66" s="7">
        <v>400</v>
      </c>
      <c r="H66" s="7"/>
      <c r="I66" s="7"/>
      <c r="J66" s="7"/>
      <c r="K66" s="7"/>
      <c r="L66" s="7">
        <v>400</v>
      </c>
      <c r="M66" s="7"/>
      <c r="N66" s="7"/>
      <c r="O66" s="7"/>
      <c r="P66" s="7"/>
    </row>
    <row r="67" spans="2:16" s="15" customFormat="1" ht="12.75" hidden="1">
      <c r="B67" s="102"/>
      <c r="D67" s="7"/>
      <c r="E67" s="7"/>
      <c r="F67" s="154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2:16" s="15" customFormat="1" ht="12.75" hidden="1">
      <c r="B68" s="102"/>
      <c r="C68" s="15" t="s">
        <v>770</v>
      </c>
      <c r="D68" s="7">
        <v>1.5</v>
      </c>
      <c r="E68" s="7">
        <v>400</v>
      </c>
      <c r="F68" s="154">
        <v>400</v>
      </c>
      <c r="G68" s="7">
        <v>400</v>
      </c>
      <c r="H68" s="7"/>
      <c r="I68" s="7"/>
      <c r="J68" s="7"/>
      <c r="K68" s="7"/>
      <c r="L68" s="7">
        <v>400</v>
      </c>
      <c r="M68" s="7"/>
      <c r="N68" s="7"/>
      <c r="O68" s="7"/>
      <c r="P68" s="7"/>
    </row>
    <row r="69" spans="2:16" s="15" customFormat="1" ht="12.75" hidden="1">
      <c r="B69" s="102"/>
      <c r="D69" s="7"/>
      <c r="E69" s="7"/>
      <c r="F69" s="154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2:16" s="15" customFormat="1" ht="12.75" hidden="1">
      <c r="B70" s="102"/>
      <c r="C70" s="15" t="s">
        <v>772</v>
      </c>
      <c r="D70" s="7">
        <v>4</v>
      </c>
      <c r="E70" s="7">
        <v>500</v>
      </c>
      <c r="F70" s="154">
        <v>500</v>
      </c>
      <c r="G70" s="7">
        <v>500</v>
      </c>
      <c r="H70" s="7"/>
      <c r="I70" s="7"/>
      <c r="J70" s="7"/>
      <c r="K70" s="7">
        <v>500</v>
      </c>
      <c r="L70" s="7"/>
      <c r="M70" s="7"/>
      <c r="N70" s="7"/>
      <c r="O70" s="7"/>
      <c r="P70" s="7"/>
    </row>
    <row r="71" spans="2:16" s="15" customFormat="1" ht="12.75" hidden="1">
      <c r="B71" s="102"/>
      <c r="D71" s="7"/>
      <c r="E71" s="7"/>
      <c r="F71" s="154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2:16" s="15" customFormat="1" ht="60.75" customHeight="1">
      <c r="B72" s="102"/>
      <c r="C72" s="15" t="s">
        <v>144</v>
      </c>
      <c r="D72" s="7">
        <v>6</v>
      </c>
      <c r="E72" s="7">
        <v>1150</v>
      </c>
      <c r="F72" s="154">
        <v>1150</v>
      </c>
      <c r="G72" s="7">
        <v>1150</v>
      </c>
      <c r="H72" s="7"/>
      <c r="I72" s="7"/>
      <c r="J72" s="7"/>
      <c r="K72" s="7"/>
      <c r="L72" s="7"/>
      <c r="M72" s="7"/>
      <c r="N72" s="7"/>
      <c r="O72" s="7">
        <v>1150</v>
      </c>
      <c r="P72" s="7"/>
    </row>
    <row r="73" spans="2:16" ht="15">
      <c r="B73" s="100" t="s">
        <v>463</v>
      </c>
      <c r="D73" s="30">
        <f aca="true" t="shared" si="5" ref="D73:P73">D74+D75+D76</f>
        <v>28</v>
      </c>
      <c r="E73" s="30">
        <f t="shared" si="5"/>
        <v>35000</v>
      </c>
      <c r="F73" s="180">
        <f>F74+F75+F76</f>
        <v>5000</v>
      </c>
      <c r="G73" s="30">
        <f t="shared" si="5"/>
        <v>2320</v>
      </c>
      <c r="H73" s="30">
        <f t="shared" si="5"/>
        <v>2230</v>
      </c>
      <c r="I73" s="30">
        <f t="shared" si="5"/>
        <v>450</v>
      </c>
      <c r="J73" s="30">
        <f t="shared" si="5"/>
        <v>0</v>
      </c>
      <c r="K73" s="30">
        <f t="shared" si="5"/>
        <v>1000</v>
      </c>
      <c r="L73" s="30">
        <f t="shared" si="5"/>
        <v>1000</v>
      </c>
      <c r="M73" s="30">
        <f t="shared" si="5"/>
        <v>1000</v>
      </c>
      <c r="N73" s="30">
        <f t="shared" si="5"/>
        <v>1000</v>
      </c>
      <c r="O73" s="30">
        <f t="shared" si="5"/>
        <v>1000</v>
      </c>
      <c r="P73" s="30">
        <f t="shared" si="5"/>
        <v>30000</v>
      </c>
    </row>
    <row r="74" spans="2:18" s="31" customFormat="1" ht="33" customHeight="1">
      <c r="B74" s="97"/>
      <c r="C74" s="32" t="s">
        <v>464</v>
      </c>
      <c r="D74" s="33">
        <v>6.65</v>
      </c>
      <c r="E74" s="33">
        <v>5000</v>
      </c>
      <c r="F74" s="159">
        <v>5000</v>
      </c>
      <c r="G74" s="34">
        <v>2320</v>
      </c>
      <c r="H74" s="33">
        <v>2230</v>
      </c>
      <c r="I74" s="33">
        <v>450</v>
      </c>
      <c r="J74" s="34"/>
      <c r="K74" s="33">
        <v>1000</v>
      </c>
      <c r="L74" s="33">
        <v>1000</v>
      </c>
      <c r="M74" s="33">
        <v>1000</v>
      </c>
      <c r="N74" s="33">
        <v>1000</v>
      </c>
      <c r="O74" s="35">
        <v>1000</v>
      </c>
      <c r="Q74" s="36"/>
      <c r="R74" s="36"/>
    </row>
    <row r="75" spans="2:18" s="31" customFormat="1" ht="51.75" customHeight="1">
      <c r="B75" s="97"/>
      <c r="C75" s="32" t="s">
        <v>775</v>
      </c>
      <c r="D75" s="33">
        <v>21.35</v>
      </c>
      <c r="E75" s="33">
        <v>10000</v>
      </c>
      <c r="F75" s="159">
        <v>0</v>
      </c>
      <c r="G75" s="34"/>
      <c r="H75" s="33"/>
      <c r="I75" s="33"/>
      <c r="J75" s="34"/>
      <c r="K75" s="33"/>
      <c r="L75" s="33"/>
      <c r="M75" s="33"/>
      <c r="N75" s="38"/>
      <c r="O75" s="35"/>
      <c r="P75" s="33">
        <v>10000</v>
      </c>
      <c r="Q75" s="36"/>
      <c r="R75" s="36"/>
    </row>
    <row r="76" spans="2:18" s="31" customFormat="1" ht="67.5" customHeight="1">
      <c r="B76" s="97"/>
      <c r="C76" s="32" t="s">
        <v>776</v>
      </c>
      <c r="D76" s="33"/>
      <c r="E76" s="33">
        <v>20000</v>
      </c>
      <c r="F76" s="159">
        <v>0</v>
      </c>
      <c r="G76" s="34"/>
      <c r="H76" s="33"/>
      <c r="I76" s="33"/>
      <c r="J76" s="34"/>
      <c r="K76" s="33"/>
      <c r="L76" s="33"/>
      <c r="M76" s="33"/>
      <c r="N76" s="33"/>
      <c r="O76" s="35"/>
      <c r="P76" s="118">
        <v>20000</v>
      </c>
      <c r="Q76" s="36"/>
      <c r="R76" s="36"/>
    </row>
    <row r="77" spans="2:18" s="31" customFormat="1" ht="15" customHeight="1">
      <c r="B77" s="97"/>
      <c r="C77" s="32"/>
      <c r="D77" s="33"/>
      <c r="E77" s="33"/>
      <c r="F77" s="159"/>
      <c r="G77" s="34"/>
      <c r="H77" s="33"/>
      <c r="I77" s="33"/>
      <c r="J77" s="34"/>
      <c r="K77" s="33"/>
      <c r="L77" s="33"/>
      <c r="M77" s="33"/>
      <c r="N77" s="33"/>
      <c r="O77" s="35"/>
      <c r="Q77" s="36"/>
      <c r="R77" s="36"/>
    </row>
    <row r="78" spans="2:16" s="89" customFormat="1" ht="28.5">
      <c r="B78" s="122" t="s">
        <v>145</v>
      </c>
      <c r="D78" s="90">
        <f aca="true" t="shared" si="6" ref="D78:P78">D79+D80+D81+D82+D83+D84+D85+D86+D87+D88+D89+D90+D91+D92+D93+D94+D95+D96</f>
        <v>82.43</v>
      </c>
      <c r="E78" s="90">
        <f t="shared" si="6"/>
        <v>9875</v>
      </c>
      <c r="F78" s="187">
        <f>F79+F80+F81+F82+F83+F84+F85+F86+F87+F88+F89+F90+F91+F92+F93+F94+F95+F96</f>
        <v>3490</v>
      </c>
      <c r="G78" s="90">
        <f t="shared" si="6"/>
        <v>3250</v>
      </c>
      <c r="H78" s="90">
        <f t="shared" si="6"/>
        <v>140</v>
      </c>
      <c r="I78" s="90">
        <f t="shared" si="6"/>
        <v>100</v>
      </c>
      <c r="J78" s="90">
        <f t="shared" si="6"/>
        <v>0</v>
      </c>
      <c r="K78" s="90">
        <f t="shared" si="6"/>
        <v>740</v>
      </c>
      <c r="L78" s="90">
        <f t="shared" si="6"/>
        <v>830</v>
      </c>
      <c r="M78" s="90">
        <f t="shared" si="6"/>
        <v>700</v>
      </c>
      <c r="N78" s="90">
        <f t="shared" si="6"/>
        <v>770</v>
      </c>
      <c r="O78" s="90">
        <f t="shared" si="6"/>
        <v>450</v>
      </c>
      <c r="P78" s="90">
        <f t="shared" si="6"/>
        <v>6385</v>
      </c>
    </row>
    <row r="79" spans="3:18" s="91" customFormat="1" ht="45.75" customHeight="1">
      <c r="C79" s="61" t="s">
        <v>777</v>
      </c>
      <c r="D79" s="92">
        <v>1.5</v>
      </c>
      <c r="E79" s="92">
        <v>290</v>
      </c>
      <c r="F79" s="160">
        <v>290</v>
      </c>
      <c r="G79" s="92">
        <v>250</v>
      </c>
      <c r="H79" s="92">
        <v>40</v>
      </c>
      <c r="I79" s="92"/>
      <c r="J79" s="92"/>
      <c r="K79" s="92">
        <v>290</v>
      </c>
      <c r="L79" s="92"/>
      <c r="M79" s="92"/>
      <c r="N79" s="93"/>
      <c r="O79" s="66"/>
      <c r="P79" s="108"/>
      <c r="Q79" s="94"/>
      <c r="R79" s="94"/>
    </row>
    <row r="80" spans="2:18" s="91" customFormat="1" ht="48" customHeight="1">
      <c r="B80" s="95"/>
      <c r="C80" s="61" t="s">
        <v>778</v>
      </c>
      <c r="D80" s="92">
        <v>6</v>
      </c>
      <c r="E80" s="92">
        <v>600</v>
      </c>
      <c r="F80" s="160">
        <v>0</v>
      </c>
      <c r="G80" s="92"/>
      <c r="H80" s="92"/>
      <c r="I80" s="92"/>
      <c r="J80" s="92"/>
      <c r="K80" s="92"/>
      <c r="L80" s="92"/>
      <c r="M80" s="92"/>
      <c r="N80" s="93"/>
      <c r="O80" s="66"/>
      <c r="P80" s="108">
        <v>600</v>
      </c>
      <c r="Q80" s="94"/>
      <c r="R80" s="94"/>
    </row>
    <row r="81" spans="2:18" s="91" customFormat="1" ht="40.5" customHeight="1">
      <c r="B81" s="95"/>
      <c r="C81" s="61" t="s">
        <v>113</v>
      </c>
      <c r="D81" s="92">
        <v>2</v>
      </c>
      <c r="E81" s="92">
        <v>960</v>
      </c>
      <c r="F81" s="160">
        <v>0</v>
      </c>
      <c r="G81" s="92"/>
      <c r="H81" s="92"/>
      <c r="I81" s="92"/>
      <c r="J81" s="92"/>
      <c r="K81" s="92"/>
      <c r="L81" s="92"/>
      <c r="M81" s="92"/>
      <c r="N81" s="93"/>
      <c r="O81" s="66"/>
      <c r="P81" s="108">
        <v>960</v>
      </c>
      <c r="Q81" s="94"/>
      <c r="R81" s="94"/>
    </row>
    <row r="82" spans="2:18" s="91" customFormat="1" ht="37.5" customHeight="1">
      <c r="B82" s="95"/>
      <c r="C82" s="61" t="s">
        <v>407</v>
      </c>
      <c r="D82" s="92">
        <v>9</v>
      </c>
      <c r="E82" s="92">
        <v>380</v>
      </c>
      <c r="F82" s="160">
        <v>380</v>
      </c>
      <c r="G82" s="92">
        <v>380</v>
      </c>
      <c r="H82" s="92"/>
      <c r="I82" s="92"/>
      <c r="J82" s="92"/>
      <c r="K82" s="92"/>
      <c r="L82" s="92">
        <v>380</v>
      </c>
      <c r="M82" s="92"/>
      <c r="N82" s="93"/>
      <c r="O82" s="93"/>
      <c r="P82" s="108"/>
      <c r="Q82" s="94"/>
      <c r="R82" s="94"/>
    </row>
    <row r="83" spans="2:18" s="91" customFormat="1" ht="52.5" customHeight="1">
      <c r="B83" s="95"/>
      <c r="C83" s="61" t="s">
        <v>779</v>
      </c>
      <c r="D83" s="92">
        <v>3</v>
      </c>
      <c r="E83" s="92">
        <v>200</v>
      </c>
      <c r="F83" s="160">
        <v>0</v>
      </c>
      <c r="G83" s="92"/>
      <c r="H83" s="92"/>
      <c r="I83" s="92"/>
      <c r="J83" s="92"/>
      <c r="K83" s="92"/>
      <c r="L83" s="92"/>
      <c r="M83" s="92"/>
      <c r="N83" s="93"/>
      <c r="O83" s="66"/>
      <c r="P83" s="108">
        <v>200</v>
      </c>
      <c r="Q83" s="94"/>
      <c r="R83" s="94"/>
    </row>
    <row r="84" spans="2:18" s="91" customFormat="1" ht="40.5" customHeight="1">
      <c r="B84" s="95"/>
      <c r="C84" s="61" t="s">
        <v>781</v>
      </c>
      <c r="D84" s="92">
        <v>15</v>
      </c>
      <c r="E84" s="92">
        <v>1800</v>
      </c>
      <c r="F84" s="160">
        <v>1800</v>
      </c>
      <c r="G84" s="92">
        <v>1700</v>
      </c>
      <c r="H84" s="92">
        <v>50</v>
      </c>
      <c r="I84" s="92">
        <v>50</v>
      </c>
      <c r="J84" s="92"/>
      <c r="K84" s="92"/>
      <c r="L84" s="92">
        <v>450</v>
      </c>
      <c r="M84" s="92">
        <v>450</v>
      </c>
      <c r="N84" s="92">
        <v>450</v>
      </c>
      <c r="O84" s="92">
        <v>450</v>
      </c>
      <c r="P84" s="104"/>
      <c r="Q84" s="94"/>
      <c r="R84" s="94"/>
    </row>
    <row r="85" spans="2:18" s="91" customFormat="1" ht="39.75" customHeight="1">
      <c r="B85" s="95"/>
      <c r="C85" s="61" t="s">
        <v>780</v>
      </c>
      <c r="D85" s="92">
        <v>15</v>
      </c>
      <c r="E85" s="92">
        <v>1800</v>
      </c>
      <c r="F85" s="160">
        <v>0</v>
      </c>
      <c r="G85" s="92"/>
      <c r="H85" s="92"/>
      <c r="I85" s="92"/>
      <c r="J85" s="92"/>
      <c r="K85" s="92"/>
      <c r="L85" s="92"/>
      <c r="M85" s="92"/>
      <c r="N85" s="93"/>
      <c r="O85" s="93"/>
      <c r="P85" s="108">
        <v>1800</v>
      </c>
      <c r="Q85" s="94"/>
      <c r="R85" s="94"/>
    </row>
    <row r="86" spans="2:18" s="96" customFormat="1" ht="59.25" customHeight="1">
      <c r="B86" s="95"/>
      <c r="C86" s="61" t="s">
        <v>147</v>
      </c>
      <c r="D86" s="59">
        <v>5</v>
      </c>
      <c r="E86" s="59">
        <v>600</v>
      </c>
      <c r="F86" s="160">
        <v>0</v>
      </c>
      <c r="G86" s="92"/>
      <c r="H86" s="59"/>
      <c r="I86" s="59"/>
      <c r="J86" s="92"/>
      <c r="K86" s="92"/>
      <c r="L86" s="92"/>
      <c r="M86" s="92"/>
      <c r="N86" s="93"/>
      <c r="O86" s="93"/>
      <c r="P86" s="109">
        <v>600</v>
      </c>
      <c r="Q86" s="94"/>
      <c r="R86" s="94"/>
    </row>
    <row r="87" spans="2:18" s="96" customFormat="1" ht="40.5" customHeight="1">
      <c r="B87" s="97"/>
      <c r="C87" s="61" t="s">
        <v>148</v>
      </c>
      <c r="D87" s="59">
        <v>0.52</v>
      </c>
      <c r="E87" s="59">
        <v>150</v>
      </c>
      <c r="F87" s="160">
        <v>0</v>
      </c>
      <c r="G87" s="92"/>
      <c r="H87" s="59"/>
      <c r="I87" s="59"/>
      <c r="J87" s="92"/>
      <c r="K87" s="59"/>
      <c r="L87" s="59"/>
      <c r="M87" s="59"/>
      <c r="N87" s="98"/>
      <c r="O87" s="99"/>
      <c r="P87" s="109">
        <v>150</v>
      </c>
      <c r="Q87" s="94"/>
      <c r="R87" s="94"/>
    </row>
    <row r="88" spans="2:18" s="96" customFormat="1" ht="42" customHeight="1">
      <c r="B88" s="97"/>
      <c r="C88" s="61" t="s">
        <v>149</v>
      </c>
      <c r="D88" s="59">
        <v>0.51</v>
      </c>
      <c r="E88" s="59">
        <v>200</v>
      </c>
      <c r="F88" s="160">
        <v>0</v>
      </c>
      <c r="G88" s="92"/>
      <c r="H88" s="59"/>
      <c r="I88" s="59"/>
      <c r="J88" s="92"/>
      <c r="K88" s="59"/>
      <c r="L88" s="59"/>
      <c r="M88" s="59"/>
      <c r="N88" s="98"/>
      <c r="O88" s="99"/>
      <c r="P88" s="109">
        <v>200</v>
      </c>
      <c r="Q88" s="94"/>
      <c r="R88" s="94"/>
    </row>
    <row r="89" spans="2:18" s="96" customFormat="1" ht="41.25" customHeight="1">
      <c r="B89" s="97"/>
      <c r="C89" s="61" t="s">
        <v>150</v>
      </c>
      <c r="D89" s="59">
        <v>0.6</v>
      </c>
      <c r="E89" s="59">
        <v>150</v>
      </c>
      <c r="F89" s="160">
        <v>0</v>
      </c>
      <c r="G89" s="92"/>
      <c r="H89" s="59"/>
      <c r="I89" s="59"/>
      <c r="J89" s="92"/>
      <c r="K89" s="59"/>
      <c r="L89" s="59"/>
      <c r="M89" s="59"/>
      <c r="N89" s="98"/>
      <c r="O89" s="99"/>
      <c r="P89" s="109">
        <v>150</v>
      </c>
      <c r="Q89" s="94"/>
      <c r="R89" s="94"/>
    </row>
    <row r="90" spans="2:18" s="96" customFormat="1" ht="54" customHeight="1">
      <c r="B90" s="97"/>
      <c r="C90" s="61" t="s">
        <v>782</v>
      </c>
      <c r="D90" s="59">
        <v>1.3</v>
      </c>
      <c r="E90" s="59">
        <f>395-150</f>
        <v>245</v>
      </c>
      <c r="F90" s="160">
        <v>0</v>
      </c>
      <c r="G90" s="92"/>
      <c r="H90" s="59"/>
      <c r="I90" s="59"/>
      <c r="J90" s="92"/>
      <c r="K90" s="59"/>
      <c r="L90" s="59"/>
      <c r="M90" s="59"/>
      <c r="N90" s="98"/>
      <c r="O90" s="99"/>
      <c r="P90" s="59">
        <f>395-150</f>
        <v>245</v>
      </c>
      <c r="Q90" s="94"/>
      <c r="R90" s="94"/>
    </row>
    <row r="91" spans="2:18" s="96" customFormat="1" ht="40.5" customHeight="1">
      <c r="B91" s="100"/>
      <c r="C91" s="61" t="s">
        <v>151</v>
      </c>
      <c r="D91" s="59">
        <v>12</v>
      </c>
      <c r="E91" s="59">
        <v>920</v>
      </c>
      <c r="F91" s="160">
        <v>0</v>
      </c>
      <c r="G91" s="92"/>
      <c r="H91" s="59"/>
      <c r="I91" s="59"/>
      <c r="J91" s="92"/>
      <c r="K91" s="59"/>
      <c r="L91" s="59"/>
      <c r="M91" s="59"/>
      <c r="N91" s="98"/>
      <c r="O91" s="98"/>
      <c r="P91" s="59">
        <v>920</v>
      </c>
      <c r="Q91" s="94"/>
      <c r="R91" s="94"/>
    </row>
    <row r="92" spans="2:18" s="96" customFormat="1" ht="53.25" customHeight="1">
      <c r="B92" s="97"/>
      <c r="C92" s="61" t="s">
        <v>0</v>
      </c>
      <c r="D92" s="59">
        <v>5</v>
      </c>
      <c r="E92" s="59">
        <v>500</v>
      </c>
      <c r="F92" s="160">
        <v>0</v>
      </c>
      <c r="G92" s="92"/>
      <c r="H92" s="59"/>
      <c r="I92" s="59"/>
      <c r="J92" s="92"/>
      <c r="K92" s="59"/>
      <c r="L92" s="59"/>
      <c r="M92" s="59"/>
      <c r="N92" s="98"/>
      <c r="O92" s="99"/>
      <c r="P92" s="59">
        <v>500</v>
      </c>
      <c r="Q92" s="94"/>
      <c r="R92" s="94"/>
    </row>
    <row r="93" spans="2:18" s="96" customFormat="1" ht="45.75" customHeight="1">
      <c r="B93" s="97"/>
      <c r="C93" s="61" t="s">
        <v>1</v>
      </c>
      <c r="D93" s="59">
        <v>0.5</v>
      </c>
      <c r="E93" s="59">
        <v>60</v>
      </c>
      <c r="F93" s="160">
        <v>0</v>
      </c>
      <c r="G93" s="92"/>
      <c r="H93" s="59"/>
      <c r="I93" s="59"/>
      <c r="J93" s="92"/>
      <c r="K93" s="59"/>
      <c r="L93" s="59"/>
      <c r="M93" s="59"/>
      <c r="N93" s="98"/>
      <c r="O93" s="99"/>
      <c r="P93" s="59">
        <v>60</v>
      </c>
      <c r="Q93" s="94"/>
      <c r="R93" s="94"/>
    </row>
    <row r="94" spans="2:18" s="96" customFormat="1" ht="42.75" customHeight="1">
      <c r="B94" s="97"/>
      <c r="C94" s="61" t="s">
        <v>114</v>
      </c>
      <c r="D94" s="59">
        <v>2.5</v>
      </c>
      <c r="E94" s="59">
        <v>450</v>
      </c>
      <c r="F94" s="160">
        <v>450</v>
      </c>
      <c r="G94" s="92">
        <v>390</v>
      </c>
      <c r="H94" s="59">
        <v>30</v>
      </c>
      <c r="I94" s="59">
        <v>30</v>
      </c>
      <c r="J94" s="92"/>
      <c r="K94" s="59">
        <v>450</v>
      </c>
      <c r="L94" s="59"/>
      <c r="M94" s="59"/>
      <c r="N94" s="98"/>
      <c r="O94" s="99"/>
      <c r="P94" s="59"/>
      <c r="Q94" s="94"/>
      <c r="R94" s="94"/>
    </row>
    <row r="95" spans="2:18" s="96" customFormat="1" ht="33.75" customHeight="1">
      <c r="B95" s="97"/>
      <c r="C95" s="61" t="s">
        <v>3</v>
      </c>
      <c r="D95" s="59">
        <v>1.5</v>
      </c>
      <c r="E95" s="59">
        <v>250</v>
      </c>
      <c r="F95" s="160">
        <v>250</v>
      </c>
      <c r="G95" s="92">
        <v>210</v>
      </c>
      <c r="H95" s="59">
        <v>20</v>
      </c>
      <c r="I95" s="59">
        <v>20</v>
      </c>
      <c r="J95" s="92"/>
      <c r="K95" s="59"/>
      <c r="L95" s="59"/>
      <c r="M95" s="59">
        <v>250</v>
      </c>
      <c r="N95" s="98"/>
      <c r="O95" s="99"/>
      <c r="P95" s="59"/>
      <c r="Q95" s="94"/>
      <c r="R95" s="94"/>
    </row>
    <row r="96" spans="2:18" s="96" customFormat="1" ht="36" customHeight="1">
      <c r="B96" s="97"/>
      <c r="C96" s="61" t="s">
        <v>2</v>
      </c>
      <c r="D96" s="59">
        <v>1.5</v>
      </c>
      <c r="E96" s="59">
        <v>320</v>
      </c>
      <c r="F96" s="160">
        <v>320</v>
      </c>
      <c r="G96" s="92">
        <v>320</v>
      </c>
      <c r="H96" s="59"/>
      <c r="I96" s="59"/>
      <c r="J96" s="92"/>
      <c r="K96" s="59"/>
      <c r="L96" s="59"/>
      <c r="M96" s="59"/>
      <c r="N96" s="59">
        <v>320</v>
      </c>
      <c r="O96" s="99"/>
      <c r="P96" s="59"/>
      <c r="Q96" s="94"/>
      <c r="R96" s="94"/>
    </row>
    <row r="97" spans="2:18" s="96" customFormat="1" ht="20.25" customHeight="1">
      <c r="B97" s="97"/>
      <c r="C97" s="61"/>
      <c r="D97" s="59"/>
      <c r="E97" s="59"/>
      <c r="F97" s="160"/>
      <c r="G97" s="92"/>
      <c r="H97" s="59"/>
      <c r="I97" s="59"/>
      <c r="J97" s="92"/>
      <c r="K97" s="59"/>
      <c r="L97" s="59"/>
      <c r="M97" s="59"/>
      <c r="N97" s="98"/>
      <c r="O97" s="99"/>
      <c r="P97" s="59"/>
      <c r="Q97" s="94"/>
      <c r="R97" s="94"/>
    </row>
    <row r="98" spans="2:16" s="89" customFormat="1" ht="15">
      <c r="B98" s="124" t="s">
        <v>339</v>
      </c>
      <c r="D98" s="90">
        <f aca="true" t="shared" si="7" ref="D98:P98">D99+D101+D103+D105+D107+D109+D111+D113+D115+D117+D119+D121+D123</f>
        <v>27.08</v>
      </c>
      <c r="E98" s="90">
        <f t="shared" si="7"/>
        <v>9490</v>
      </c>
      <c r="F98" s="187">
        <f>F99+F101+F103+F105+F107+F109+F111+F113+F115+F117+F119+F121+F123</f>
        <v>5795</v>
      </c>
      <c r="G98" s="90">
        <f t="shared" si="7"/>
        <v>2910</v>
      </c>
      <c r="H98" s="90">
        <f t="shared" si="7"/>
        <v>2060</v>
      </c>
      <c r="I98" s="90">
        <f t="shared" si="7"/>
        <v>290</v>
      </c>
      <c r="J98" s="90">
        <f t="shared" si="7"/>
        <v>535</v>
      </c>
      <c r="K98" s="90">
        <f t="shared" si="7"/>
        <v>1369</v>
      </c>
      <c r="L98" s="90">
        <f t="shared" si="7"/>
        <v>1310</v>
      </c>
      <c r="M98" s="90">
        <f t="shared" si="7"/>
        <v>1060</v>
      </c>
      <c r="N98" s="90">
        <f t="shared" si="7"/>
        <v>1040</v>
      </c>
      <c r="O98" s="90">
        <f t="shared" si="7"/>
        <v>1016</v>
      </c>
      <c r="P98" s="90">
        <f t="shared" si="7"/>
        <v>3695</v>
      </c>
    </row>
    <row r="99" spans="1:16" s="81" customFormat="1" ht="38.25">
      <c r="A99" s="83"/>
      <c r="C99" s="81" t="s">
        <v>4</v>
      </c>
      <c r="D99" s="83">
        <v>6.5</v>
      </c>
      <c r="E99" s="83">
        <v>3320</v>
      </c>
      <c r="F99" s="161">
        <v>3320</v>
      </c>
      <c r="G99" s="83">
        <v>1900</v>
      </c>
      <c r="H99" s="83">
        <v>1300</v>
      </c>
      <c r="I99" s="83">
        <v>120</v>
      </c>
      <c r="J99" s="83"/>
      <c r="K99" s="83">
        <v>664</v>
      </c>
      <c r="L99" s="83">
        <v>720</v>
      </c>
      <c r="M99" s="83">
        <v>645</v>
      </c>
      <c r="N99" s="83">
        <v>645</v>
      </c>
      <c r="O99" s="83">
        <v>646</v>
      </c>
      <c r="P99" s="66"/>
    </row>
    <row r="100" spans="1:16" s="81" customFormat="1" ht="12.75">
      <c r="A100" s="83"/>
      <c r="B100" s="83"/>
      <c r="E100" s="83"/>
      <c r="F100" s="161"/>
      <c r="G100" s="83"/>
      <c r="H100" s="83"/>
      <c r="I100" s="83"/>
      <c r="J100" s="83"/>
      <c r="K100" s="83"/>
      <c r="L100" s="83"/>
      <c r="M100" s="83"/>
      <c r="N100" s="83"/>
      <c r="O100" s="83"/>
      <c r="P100" s="66"/>
    </row>
    <row r="101" spans="1:16" s="102" customFormat="1" ht="38.25">
      <c r="A101" s="101"/>
      <c r="B101" s="101"/>
      <c r="C101" s="102" t="s">
        <v>158</v>
      </c>
      <c r="D101" s="101">
        <v>1.3</v>
      </c>
      <c r="E101" s="101">
        <v>510</v>
      </c>
      <c r="F101" s="162">
        <v>510</v>
      </c>
      <c r="G101" s="101">
        <v>300</v>
      </c>
      <c r="H101" s="101">
        <v>180</v>
      </c>
      <c r="I101" s="101">
        <v>30</v>
      </c>
      <c r="J101" s="101"/>
      <c r="K101" s="101">
        <v>510</v>
      </c>
      <c r="L101" s="101"/>
      <c r="M101" s="101"/>
      <c r="N101" s="101"/>
      <c r="O101" s="101"/>
      <c r="P101" s="105"/>
    </row>
    <row r="102" spans="1:16" s="102" customFormat="1" ht="12.75">
      <c r="A102" s="101"/>
      <c r="B102" s="101"/>
      <c r="E102" s="101"/>
      <c r="F102" s="162"/>
      <c r="G102" s="101"/>
      <c r="H102" s="101"/>
      <c r="I102" s="101"/>
      <c r="J102" s="101"/>
      <c r="K102" s="101"/>
      <c r="L102" s="101"/>
      <c r="M102" s="101"/>
      <c r="N102" s="101"/>
      <c r="O102" s="101"/>
      <c r="P102" s="105"/>
    </row>
    <row r="103" spans="1:16" s="102" customFormat="1" ht="38.25">
      <c r="A103" s="101"/>
      <c r="B103" s="101"/>
      <c r="C103" s="102" t="s">
        <v>5</v>
      </c>
      <c r="D103" s="101">
        <v>0.9</v>
      </c>
      <c r="E103" s="101">
        <v>325</v>
      </c>
      <c r="F103" s="162">
        <v>325</v>
      </c>
      <c r="G103" s="101">
        <v>150</v>
      </c>
      <c r="H103" s="101">
        <v>150</v>
      </c>
      <c r="I103" s="101">
        <v>25</v>
      </c>
      <c r="J103" s="101"/>
      <c r="K103" s="101"/>
      <c r="L103" s="101"/>
      <c r="M103" s="101"/>
      <c r="N103" s="101">
        <v>325</v>
      </c>
      <c r="O103" s="101"/>
      <c r="P103" s="105"/>
    </row>
    <row r="104" spans="1:16" s="102" customFormat="1" ht="12.75">
      <c r="A104" s="101"/>
      <c r="B104" s="101"/>
      <c r="D104" s="101"/>
      <c r="E104" s="101"/>
      <c r="F104" s="162"/>
      <c r="G104" s="101"/>
      <c r="H104" s="101"/>
      <c r="I104" s="101"/>
      <c r="J104" s="101"/>
      <c r="K104" s="101"/>
      <c r="L104" s="101"/>
      <c r="M104" s="101"/>
      <c r="N104" s="101"/>
      <c r="O104" s="101"/>
      <c r="P104" s="105"/>
    </row>
    <row r="105" spans="1:16" s="102" customFormat="1" ht="38.25">
      <c r="A105" s="101"/>
      <c r="B105" s="101"/>
      <c r="C105" s="102" t="s">
        <v>159</v>
      </c>
      <c r="D105" s="101">
        <v>0.7</v>
      </c>
      <c r="E105" s="101">
        <v>285</v>
      </c>
      <c r="F105" s="162">
        <v>285</v>
      </c>
      <c r="G105" s="101">
        <v>170</v>
      </c>
      <c r="H105" s="101">
        <v>100</v>
      </c>
      <c r="I105" s="101">
        <v>15</v>
      </c>
      <c r="J105" s="101"/>
      <c r="K105" s="101"/>
      <c r="L105" s="101"/>
      <c r="M105" s="101"/>
      <c r="N105" s="101"/>
      <c r="O105" s="101">
        <v>285</v>
      </c>
      <c r="P105" s="105"/>
    </row>
    <row r="106" spans="1:16" s="102" customFormat="1" ht="12.75">
      <c r="A106" s="101"/>
      <c r="B106" s="101"/>
      <c r="D106" s="101"/>
      <c r="E106" s="101"/>
      <c r="F106" s="16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5"/>
    </row>
    <row r="107" spans="1:16" s="102" customFormat="1" ht="38.25">
      <c r="A107" s="101"/>
      <c r="B107" s="101"/>
      <c r="C107" s="102" t="s">
        <v>160</v>
      </c>
      <c r="D107" s="101">
        <v>0.8</v>
      </c>
      <c r="E107" s="101">
        <v>340</v>
      </c>
      <c r="F107" s="162">
        <v>340</v>
      </c>
      <c r="G107" s="101">
        <v>170</v>
      </c>
      <c r="H107" s="101">
        <v>160</v>
      </c>
      <c r="I107" s="101">
        <v>10</v>
      </c>
      <c r="J107" s="101"/>
      <c r="K107" s="101"/>
      <c r="L107" s="101">
        <v>200</v>
      </c>
      <c r="M107" s="101">
        <v>140</v>
      </c>
      <c r="N107" s="101"/>
      <c r="O107" s="101"/>
      <c r="P107" s="105"/>
    </row>
    <row r="108" spans="1:16" s="102" customFormat="1" ht="12.75">
      <c r="A108" s="101"/>
      <c r="B108" s="101"/>
      <c r="E108" s="101"/>
      <c r="F108" s="162"/>
      <c r="G108" s="101"/>
      <c r="H108" s="101"/>
      <c r="I108" s="101"/>
      <c r="J108" s="101"/>
      <c r="K108" s="101"/>
      <c r="L108" s="101"/>
      <c r="M108" s="101"/>
      <c r="N108" s="101"/>
      <c r="O108" s="101"/>
      <c r="P108" s="105"/>
    </row>
    <row r="109" spans="1:16" s="102" customFormat="1" ht="51">
      <c r="A109" s="101"/>
      <c r="B109" s="103"/>
      <c r="C109" s="102" t="s">
        <v>161</v>
      </c>
      <c r="D109" s="101">
        <v>0.8</v>
      </c>
      <c r="E109" s="101">
        <v>430</v>
      </c>
      <c r="F109" s="162">
        <v>0</v>
      </c>
      <c r="G109" s="101"/>
      <c r="H109" s="101"/>
      <c r="I109" s="101"/>
      <c r="J109" s="101"/>
      <c r="K109" s="101"/>
      <c r="L109" s="101"/>
      <c r="M109" s="101"/>
      <c r="N109" s="101"/>
      <c r="O109" s="101"/>
      <c r="P109" s="101">
        <v>430</v>
      </c>
    </row>
    <row r="110" spans="1:16" s="102" customFormat="1" ht="12.75">
      <c r="A110" s="101"/>
      <c r="B110" s="101"/>
      <c r="D110" s="101"/>
      <c r="E110" s="101"/>
      <c r="F110" s="162"/>
      <c r="G110" s="101"/>
      <c r="H110" s="101"/>
      <c r="I110" s="101"/>
      <c r="J110" s="101"/>
      <c r="K110" s="101"/>
      <c r="L110" s="101"/>
      <c r="M110" s="101"/>
      <c r="N110" s="101"/>
      <c r="O110" s="101"/>
      <c r="P110" s="105"/>
    </row>
    <row r="111" spans="1:16" s="102" customFormat="1" ht="25.5">
      <c r="A111" s="101"/>
      <c r="B111" s="101"/>
      <c r="C111" s="102" t="s">
        <v>6</v>
      </c>
      <c r="D111" s="101">
        <v>0.85</v>
      </c>
      <c r="E111" s="101">
        <v>540</v>
      </c>
      <c r="F111" s="162">
        <v>540</v>
      </c>
      <c r="G111" s="101">
        <v>135</v>
      </c>
      <c r="H111" s="101">
        <v>120</v>
      </c>
      <c r="I111" s="101">
        <v>30</v>
      </c>
      <c r="J111" s="101">
        <v>255</v>
      </c>
      <c r="K111" s="101"/>
      <c r="L111" s="101">
        <v>330</v>
      </c>
      <c r="M111" s="101">
        <v>210</v>
      </c>
      <c r="N111" s="101"/>
      <c r="O111" s="101"/>
      <c r="P111" s="105"/>
    </row>
    <row r="112" spans="1:16" s="102" customFormat="1" ht="12.75">
      <c r="A112" s="101"/>
      <c r="B112" s="101"/>
      <c r="D112" s="101"/>
      <c r="E112" s="101"/>
      <c r="F112" s="162"/>
      <c r="G112" s="101"/>
      <c r="H112" s="101"/>
      <c r="I112" s="101"/>
      <c r="J112" s="101"/>
      <c r="K112" s="101"/>
      <c r="L112" s="101"/>
      <c r="M112" s="101"/>
      <c r="N112" s="101"/>
      <c r="O112" s="101"/>
      <c r="P112" s="105"/>
    </row>
    <row r="113" spans="1:16" s="102" customFormat="1" ht="25.5">
      <c r="A113" s="101"/>
      <c r="B113" s="101"/>
      <c r="C113" s="102" t="s">
        <v>7</v>
      </c>
      <c r="D113" s="101">
        <v>0.45</v>
      </c>
      <c r="E113" s="101">
        <v>195</v>
      </c>
      <c r="F113" s="162">
        <v>0</v>
      </c>
      <c r="G113" s="101"/>
      <c r="H113" s="101"/>
      <c r="I113" s="101"/>
      <c r="J113" s="101"/>
      <c r="K113" s="101"/>
      <c r="L113" s="101"/>
      <c r="M113" s="101"/>
      <c r="N113" s="101"/>
      <c r="O113" s="101"/>
      <c r="P113" s="101">
        <v>195</v>
      </c>
    </row>
    <row r="114" spans="1:16" s="102" customFormat="1" ht="12.75">
      <c r="A114" s="101"/>
      <c r="B114" s="101"/>
      <c r="E114" s="101"/>
      <c r="F114" s="162"/>
      <c r="G114" s="101"/>
      <c r="H114" s="101"/>
      <c r="I114" s="101"/>
      <c r="J114" s="101"/>
      <c r="K114" s="101"/>
      <c r="L114" s="101"/>
      <c r="M114" s="101"/>
      <c r="N114" s="101"/>
      <c r="O114" s="101"/>
      <c r="P114" s="105"/>
    </row>
    <row r="115" spans="1:16" s="102" customFormat="1" ht="38.25">
      <c r="A115" s="101"/>
      <c r="B115" s="101"/>
      <c r="C115" s="102" t="s">
        <v>162</v>
      </c>
      <c r="D115" s="101">
        <v>0.54</v>
      </c>
      <c r="E115" s="101">
        <v>145</v>
      </c>
      <c r="F115" s="162">
        <v>145</v>
      </c>
      <c r="G115" s="101">
        <v>85</v>
      </c>
      <c r="H115" s="101">
        <v>50</v>
      </c>
      <c r="I115" s="101">
        <v>10</v>
      </c>
      <c r="J115" s="101"/>
      <c r="K115" s="101">
        <v>145</v>
      </c>
      <c r="L115" s="101"/>
      <c r="M115" s="101"/>
      <c r="N115" s="101"/>
      <c r="O115" s="101"/>
      <c r="P115" s="105"/>
    </row>
    <row r="116" spans="1:16" s="102" customFormat="1" ht="12.75">
      <c r="A116" s="101"/>
      <c r="B116" s="101"/>
      <c r="D116" s="101"/>
      <c r="E116" s="101"/>
      <c r="F116" s="162"/>
      <c r="G116" s="101"/>
      <c r="H116" s="101"/>
      <c r="I116" s="101"/>
      <c r="J116" s="101"/>
      <c r="K116" s="101"/>
      <c r="L116" s="101"/>
      <c r="M116" s="101"/>
      <c r="N116" s="101"/>
      <c r="O116" s="101"/>
      <c r="P116" s="105"/>
    </row>
    <row r="117" spans="1:16" s="102" customFormat="1" ht="51">
      <c r="A117" s="101"/>
      <c r="B117" s="101"/>
      <c r="C117" s="102" t="s">
        <v>163</v>
      </c>
      <c r="D117" s="101">
        <v>0.64</v>
      </c>
      <c r="E117" s="101">
        <v>340</v>
      </c>
      <c r="F117" s="162">
        <v>0</v>
      </c>
      <c r="G117" s="101"/>
      <c r="H117" s="101"/>
      <c r="I117" s="101"/>
      <c r="J117" s="101"/>
      <c r="K117" s="101"/>
      <c r="L117" s="101"/>
      <c r="M117" s="101"/>
      <c r="N117" s="101"/>
      <c r="O117" s="101"/>
      <c r="P117" s="101">
        <v>340</v>
      </c>
    </row>
    <row r="118" spans="1:16" s="102" customFormat="1" ht="12.75">
      <c r="A118" s="101"/>
      <c r="B118" s="101"/>
      <c r="E118" s="101"/>
      <c r="F118" s="162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</row>
    <row r="119" spans="1:16" s="102" customFormat="1" ht="25.5">
      <c r="A119" s="101"/>
      <c r="B119" s="101"/>
      <c r="C119" s="102" t="s">
        <v>164</v>
      </c>
      <c r="D119" s="101">
        <v>0.7</v>
      </c>
      <c r="E119" s="101">
        <v>210</v>
      </c>
      <c r="F119" s="162">
        <v>0</v>
      </c>
      <c r="G119" s="101"/>
      <c r="H119" s="101"/>
      <c r="I119" s="101"/>
      <c r="J119" s="101"/>
      <c r="K119" s="101"/>
      <c r="L119" s="101"/>
      <c r="M119" s="101"/>
      <c r="N119" s="101"/>
      <c r="O119" s="101"/>
      <c r="P119" s="101">
        <v>210</v>
      </c>
    </row>
    <row r="120" spans="1:16" s="102" customFormat="1" ht="12.75">
      <c r="A120" s="101"/>
      <c r="B120" s="101"/>
      <c r="D120" s="101"/>
      <c r="E120" s="101"/>
      <c r="F120" s="162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</row>
    <row r="121" spans="1:16" s="102" customFormat="1" ht="38.25">
      <c r="A121" s="101"/>
      <c r="B121" s="103"/>
      <c r="C121" s="102" t="s">
        <v>8</v>
      </c>
      <c r="D121" s="101">
        <v>3.8</v>
      </c>
      <c r="E121" s="101">
        <v>2520</v>
      </c>
      <c r="F121" s="162">
        <v>0</v>
      </c>
      <c r="G121" s="101"/>
      <c r="H121" s="101"/>
      <c r="I121" s="101"/>
      <c r="J121" s="101"/>
      <c r="K121" s="101"/>
      <c r="L121" s="101"/>
      <c r="M121" s="101"/>
      <c r="N121" s="101"/>
      <c r="O121" s="101"/>
      <c r="P121" s="101">
        <v>2520</v>
      </c>
    </row>
    <row r="122" spans="1:16" s="102" customFormat="1" ht="12.75">
      <c r="A122" s="101"/>
      <c r="B122" s="101"/>
      <c r="D122" s="101"/>
      <c r="E122" s="101"/>
      <c r="F122" s="162"/>
      <c r="G122" s="101"/>
      <c r="H122" s="101"/>
      <c r="I122" s="101"/>
      <c r="J122" s="101"/>
      <c r="K122" s="101"/>
      <c r="L122" s="101"/>
      <c r="M122" s="101"/>
      <c r="N122" s="101"/>
      <c r="O122" s="101"/>
      <c r="P122" s="105"/>
    </row>
    <row r="123" spans="1:16" s="102" customFormat="1" ht="25.5">
      <c r="A123" s="101"/>
      <c r="B123" s="101"/>
      <c r="C123" s="102" t="s">
        <v>165</v>
      </c>
      <c r="D123" s="101">
        <v>9.1</v>
      </c>
      <c r="E123" s="101">
        <v>330</v>
      </c>
      <c r="F123" s="162">
        <v>330</v>
      </c>
      <c r="G123" s="101"/>
      <c r="H123" s="101"/>
      <c r="I123" s="101">
        <v>50</v>
      </c>
      <c r="J123" s="101">
        <v>280</v>
      </c>
      <c r="K123" s="101">
        <v>50</v>
      </c>
      <c r="L123" s="101">
        <v>60</v>
      </c>
      <c r="M123" s="101">
        <v>65</v>
      </c>
      <c r="N123" s="101">
        <v>70</v>
      </c>
      <c r="O123" s="101">
        <v>85</v>
      </c>
      <c r="P123" s="105"/>
    </row>
    <row r="124" spans="2:16" ht="17.25" customHeight="1">
      <c r="B124" s="89"/>
      <c r="F124" s="163"/>
      <c r="P124" s="106"/>
    </row>
    <row r="125" spans="2:16" ht="18" customHeight="1">
      <c r="B125" s="124" t="s">
        <v>166</v>
      </c>
      <c r="D125" s="30">
        <f aca="true" t="shared" si="8" ref="D125:P125">D126+D128+D130+D130+D132+D134+D136+D138</f>
        <v>75</v>
      </c>
      <c r="E125" s="30">
        <f t="shared" si="8"/>
        <v>81000</v>
      </c>
      <c r="F125" s="180">
        <f>F126+F128+F130+F130+F132+F134+F136+F138</f>
        <v>25000</v>
      </c>
      <c r="G125" s="30">
        <f t="shared" si="8"/>
        <v>2800</v>
      </c>
      <c r="H125" s="30">
        <f t="shared" si="8"/>
        <v>1500</v>
      </c>
      <c r="I125" s="30">
        <f t="shared" si="8"/>
        <v>1500</v>
      </c>
      <c r="J125" s="30">
        <f t="shared" si="8"/>
        <v>19200</v>
      </c>
      <c r="K125" s="30">
        <f t="shared" si="8"/>
        <v>5000</v>
      </c>
      <c r="L125" s="30">
        <f t="shared" si="8"/>
        <v>5000</v>
      </c>
      <c r="M125" s="30">
        <f t="shared" si="8"/>
        <v>5000</v>
      </c>
      <c r="N125" s="30">
        <f t="shared" si="8"/>
        <v>5000</v>
      </c>
      <c r="O125" s="30">
        <f t="shared" si="8"/>
        <v>5000</v>
      </c>
      <c r="P125" s="30">
        <f t="shared" si="8"/>
        <v>56000</v>
      </c>
    </row>
    <row r="126" spans="1:16" s="14" customFormat="1" ht="64.5" customHeight="1">
      <c r="A126" s="6"/>
      <c r="B126" s="81"/>
      <c r="C126" s="81" t="s">
        <v>9</v>
      </c>
      <c r="D126" s="6">
        <v>21</v>
      </c>
      <c r="E126" s="6">
        <v>25000</v>
      </c>
      <c r="F126" s="164">
        <v>25000</v>
      </c>
      <c r="G126" s="6">
        <v>2800</v>
      </c>
      <c r="H126" s="6">
        <v>1500</v>
      </c>
      <c r="I126" s="6">
        <v>1500</v>
      </c>
      <c r="J126" s="6">
        <v>19200</v>
      </c>
      <c r="K126" s="6">
        <v>5000</v>
      </c>
      <c r="L126" s="6">
        <v>5000</v>
      </c>
      <c r="M126" s="6">
        <v>5000</v>
      </c>
      <c r="N126" s="6">
        <v>5000</v>
      </c>
      <c r="O126" s="6">
        <v>5000</v>
      </c>
      <c r="P126" s="28"/>
    </row>
    <row r="127" spans="1:16" s="14" customFormat="1" ht="12.75">
      <c r="A127" s="6"/>
      <c r="B127" s="83"/>
      <c r="D127" s="6"/>
      <c r="E127" s="6"/>
      <c r="F127" s="164"/>
      <c r="G127" s="6"/>
      <c r="H127" s="6"/>
      <c r="I127" s="6"/>
      <c r="J127" s="6"/>
      <c r="K127" s="6"/>
      <c r="L127" s="6"/>
      <c r="M127" s="6"/>
      <c r="N127" s="6"/>
      <c r="O127" s="6"/>
      <c r="P127" s="28"/>
    </row>
    <row r="128" spans="1:16" s="14" customFormat="1" ht="52.5" customHeight="1">
      <c r="A128" s="6"/>
      <c r="B128" s="83"/>
      <c r="C128" s="14" t="s">
        <v>167</v>
      </c>
      <c r="D128" s="6">
        <v>4</v>
      </c>
      <c r="E128" s="6">
        <v>3000</v>
      </c>
      <c r="F128" s="164">
        <v>0</v>
      </c>
      <c r="G128" s="6"/>
      <c r="H128" s="6"/>
      <c r="I128" s="6"/>
      <c r="J128" s="6"/>
      <c r="K128" s="6"/>
      <c r="L128" s="6"/>
      <c r="M128" s="6"/>
      <c r="N128" s="6"/>
      <c r="O128" s="6"/>
      <c r="P128" s="6">
        <v>3000</v>
      </c>
    </row>
    <row r="129" spans="1:16" s="14" customFormat="1" ht="12.75">
      <c r="A129" s="6"/>
      <c r="B129" s="83"/>
      <c r="D129" s="6"/>
      <c r="E129" s="6"/>
      <c r="F129" s="164"/>
      <c r="G129" s="6"/>
      <c r="H129" s="6"/>
      <c r="I129" s="6"/>
      <c r="J129" s="6"/>
      <c r="K129" s="6"/>
      <c r="L129" s="6"/>
      <c r="M129" s="6"/>
      <c r="N129" s="6"/>
      <c r="O129" s="6"/>
      <c r="P129" s="28"/>
    </row>
    <row r="130" spans="1:16" s="14" customFormat="1" ht="38.25">
      <c r="A130" s="6"/>
      <c r="B130" s="124"/>
      <c r="C130" s="14" t="s">
        <v>168</v>
      </c>
      <c r="D130" s="6">
        <v>3</v>
      </c>
      <c r="E130" s="6">
        <v>4000</v>
      </c>
      <c r="F130" s="164">
        <v>0</v>
      </c>
      <c r="G130" s="6"/>
      <c r="H130" s="6"/>
      <c r="I130" s="6"/>
      <c r="J130" s="6"/>
      <c r="K130" s="6"/>
      <c r="L130" s="6"/>
      <c r="M130" s="6"/>
      <c r="N130" s="6"/>
      <c r="O130" s="6"/>
      <c r="P130" s="6">
        <v>4000</v>
      </c>
    </row>
    <row r="131" spans="1:16" s="14" customFormat="1" ht="12.75">
      <c r="A131" s="6"/>
      <c r="B131" s="83"/>
      <c r="D131" s="6"/>
      <c r="E131" s="6"/>
      <c r="F131" s="164"/>
      <c r="G131" s="6"/>
      <c r="H131" s="6"/>
      <c r="I131" s="6"/>
      <c r="J131" s="6"/>
      <c r="K131" s="6"/>
      <c r="L131" s="6"/>
      <c r="M131" s="6"/>
      <c r="N131" s="6"/>
      <c r="O131" s="6"/>
      <c r="P131" s="28"/>
    </row>
    <row r="132" spans="1:16" s="14" customFormat="1" ht="51">
      <c r="A132" s="6"/>
      <c r="B132" s="83"/>
      <c r="C132" s="14" t="s">
        <v>169</v>
      </c>
      <c r="D132" s="6">
        <v>8</v>
      </c>
      <c r="E132" s="6">
        <v>6000</v>
      </c>
      <c r="F132" s="164">
        <v>0</v>
      </c>
      <c r="G132" s="6"/>
      <c r="H132" s="6"/>
      <c r="I132" s="6"/>
      <c r="J132" s="6"/>
      <c r="K132" s="6"/>
      <c r="L132" s="6"/>
      <c r="M132" s="6"/>
      <c r="N132" s="6"/>
      <c r="O132" s="6"/>
      <c r="P132" s="6">
        <v>6000</v>
      </c>
    </row>
    <row r="133" spans="1:16" s="14" customFormat="1" ht="12.75">
      <c r="A133" s="6"/>
      <c r="B133" s="83"/>
      <c r="D133" s="6"/>
      <c r="E133" s="6"/>
      <c r="F133" s="164"/>
      <c r="G133" s="6"/>
      <c r="H133" s="6"/>
      <c r="I133" s="6"/>
      <c r="J133" s="6"/>
      <c r="K133" s="6"/>
      <c r="L133" s="6"/>
      <c r="M133" s="6"/>
      <c r="N133" s="6"/>
      <c r="O133" s="6"/>
      <c r="P133" s="28"/>
    </row>
    <row r="134" spans="1:16" s="14" customFormat="1" ht="38.25">
      <c r="A134" s="6"/>
      <c r="B134" s="124"/>
      <c r="C134" s="14" t="s">
        <v>11</v>
      </c>
      <c r="D134" s="6">
        <v>17</v>
      </c>
      <c r="E134" s="6">
        <v>20000</v>
      </c>
      <c r="F134" s="164">
        <v>0</v>
      </c>
      <c r="G134" s="6"/>
      <c r="H134" s="6"/>
      <c r="I134" s="6"/>
      <c r="J134" s="6"/>
      <c r="K134" s="6"/>
      <c r="L134" s="6"/>
      <c r="M134" s="6"/>
      <c r="N134" s="6"/>
      <c r="O134" s="6"/>
      <c r="P134" s="6">
        <v>20000</v>
      </c>
    </row>
    <row r="135" spans="1:16" s="14" customFormat="1" ht="12.75">
      <c r="A135" s="6"/>
      <c r="B135" s="83"/>
      <c r="D135" s="6"/>
      <c r="E135" s="6"/>
      <c r="F135" s="164"/>
      <c r="G135" s="6"/>
      <c r="H135" s="6"/>
      <c r="I135" s="6"/>
      <c r="J135" s="6"/>
      <c r="K135" s="6"/>
      <c r="L135" s="6"/>
      <c r="M135" s="6"/>
      <c r="N135" s="6"/>
      <c r="O135" s="6"/>
      <c r="P135" s="28"/>
    </row>
    <row r="136" spans="1:16" s="14" customFormat="1" ht="38.25">
      <c r="A136" s="6"/>
      <c r="B136" s="83"/>
      <c r="C136" s="14" t="s">
        <v>170</v>
      </c>
      <c r="D136" s="6">
        <v>4</v>
      </c>
      <c r="E136" s="6">
        <v>4000</v>
      </c>
      <c r="F136" s="164">
        <v>0</v>
      </c>
      <c r="G136" s="6"/>
      <c r="H136" s="6"/>
      <c r="I136" s="6"/>
      <c r="J136" s="6"/>
      <c r="K136" s="6"/>
      <c r="L136" s="6"/>
      <c r="M136" s="6"/>
      <c r="N136" s="6"/>
      <c r="O136" s="6"/>
      <c r="P136" s="6">
        <v>4000</v>
      </c>
    </row>
    <row r="137" spans="1:16" s="14" customFormat="1" ht="12.75">
      <c r="A137" s="6"/>
      <c r="B137" s="83"/>
      <c r="D137" s="6"/>
      <c r="E137" s="6"/>
      <c r="F137" s="164"/>
      <c r="G137" s="6"/>
      <c r="H137" s="6"/>
      <c r="I137" s="6"/>
      <c r="J137" s="6"/>
      <c r="K137" s="6"/>
      <c r="L137" s="6"/>
      <c r="M137" s="6"/>
      <c r="N137" s="6"/>
      <c r="O137" s="6"/>
      <c r="P137" s="28"/>
    </row>
    <row r="138" spans="1:16" s="14" customFormat="1" ht="51">
      <c r="A138" s="6"/>
      <c r="B138" s="128"/>
      <c r="C138" s="14" t="s">
        <v>171</v>
      </c>
      <c r="D138" s="6">
        <v>15</v>
      </c>
      <c r="E138" s="6">
        <v>15000</v>
      </c>
      <c r="F138" s="164">
        <v>0</v>
      </c>
      <c r="G138" s="6"/>
      <c r="H138" s="6"/>
      <c r="I138" s="6"/>
      <c r="J138" s="6"/>
      <c r="K138" s="6"/>
      <c r="L138" s="6"/>
      <c r="M138" s="6"/>
      <c r="N138" s="6"/>
      <c r="O138" s="6"/>
      <c r="P138" s="6">
        <v>15000</v>
      </c>
    </row>
    <row r="139" spans="1:16" s="14" customFormat="1" ht="12.75">
      <c r="A139" s="6"/>
      <c r="B139" s="128"/>
      <c r="D139" s="6"/>
      <c r="E139" s="6"/>
      <c r="F139" s="164"/>
      <c r="G139" s="6"/>
      <c r="H139" s="6"/>
      <c r="I139" s="6"/>
      <c r="J139" s="6"/>
      <c r="K139" s="6"/>
      <c r="L139" s="6"/>
      <c r="M139" s="6"/>
      <c r="N139" s="6"/>
      <c r="O139" s="6"/>
      <c r="P139" s="28"/>
    </row>
    <row r="140" spans="2:16" ht="15">
      <c r="B140" s="100" t="s">
        <v>340</v>
      </c>
      <c r="D140" s="30">
        <f aca="true" t="shared" si="9" ref="D140:P140">D141+D142+D143+D144</f>
        <v>3.908</v>
      </c>
      <c r="E140" s="30">
        <f t="shared" si="9"/>
        <v>935</v>
      </c>
      <c r="F140" s="180">
        <f>F141+F142+F143+F144</f>
        <v>935</v>
      </c>
      <c r="G140" s="30">
        <f t="shared" si="9"/>
        <v>648</v>
      </c>
      <c r="H140" s="30">
        <f t="shared" si="9"/>
        <v>55</v>
      </c>
      <c r="I140" s="30">
        <f t="shared" si="9"/>
        <v>75</v>
      </c>
      <c r="J140" s="30">
        <f t="shared" si="9"/>
        <v>157</v>
      </c>
      <c r="K140" s="30">
        <f t="shared" si="9"/>
        <v>140</v>
      </c>
      <c r="L140" s="30">
        <f t="shared" si="9"/>
        <v>280</v>
      </c>
      <c r="M140" s="30">
        <f t="shared" si="9"/>
        <v>185</v>
      </c>
      <c r="N140" s="30">
        <f t="shared" si="9"/>
        <v>165</v>
      </c>
      <c r="O140" s="30">
        <f t="shared" si="9"/>
        <v>165</v>
      </c>
      <c r="P140" s="30">
        <f t="shared" si="9"/>
        <v>0</v>
      </c>
    </row>
    <row r="141" spans="2:18" s="31" customFormat="1" ht="53.25" customHeight="1">
      <c r="B141" s="96"/>
      <c r="C141" s="91" t="s">
        <v>12</v>
      </c>
      <c r="D141" s="41">
        <v>0.408</v>
      </c>
      <c r="E141" s="42">
        <v>365</v>
      </c>
      <c r="F141" s="165">
        <v>365</v>
      </c>
      <c r="G141" s="41">
        <v>317</v>
      </c>
      <c r="H141" s="42">
        <v>20</v>
      </c>
      <c r="I141" s="42">
        <v>20</v>
      </c>
      <c r="J141" s="41">
        <v>8</v>
      </c>
      <c r="K141" s="42">
        <v>140</v>
      </c>
      <c r="L141" s="58">
        <v>140</v>
      </c>
      <c r="M141" s="42">
        <v>85</v>
      </c>
      <c r="N141" s="33"/>
      <c r="O141" s="35"/>
      <c r="P141" s="21"/>
      <c r="Q141" s="36"/>
      <c r="R141" s="36"/>
    </row>
    <row r="142" spans="2:18" s="31" customFormat="1" ht="12" customHeight="1">
      <c r="B142" s="100"/>
      <c r="C142" s="39"/>
      <c r="D142" s="41"/>
      <c r="E142" s="58"/>
      <c r="F142" s="165"/>
      <c r="G142" s="41"/>
      <c r="H142" s="42"/>
      <c r="I142" s="42"/>
      <c r="J142" s="41"/>
      <c r="K142" s="42"/>
      <c r="L142" s="37"/>
      <c r="M142" s="33"/>
      <c r="N142" s="33"/>
      <c r="O142" s="35"/>
      <c r="P142" s="42"/>
      <c r="Q142" s="36"/>
      <c r="R142" s="36"/>
    </row>
    <row r="143" spans="2:18" s="31" customFormat="1" ht="40.5" customHeight="1">
      <c r="B143" s="97"/>
      <c r="C143" s="39" t="s">
        <v>13</v>
      </c>
      <c r="D143" s="42">
        <v>0.5</v>
      </c>
      <c r="E143" s="42">
        <v>70</v>
      </c>
      <c r="F143" s="165">
        <v>70</v>
      </c>
      <c r="G143" s="41"/>
      <c r="H143" s="42">
        <v>35</v>
      </c>
      <c r="I143" s="42">
        <v>35</v>
      </c>
      <c r="J143" s="41"/>
      <c r="K143" s="42"/>
      <c r="L143" s="42">
        <v>70</v>
      </c>
      <c r="M143" s="33"/>
      <c r="N143" s="33"/>
      <c r="O143" s="35"/>
      <c r="P143" s="21"/>
      <c r="Q143" s="36"/>
      <c r="R143" s="36"/>
    </row>
    <row r="144" spans="2:18" s="31" customFormat="1" ht="56.25" customHeight="1">
      <c r="B144" s="97"/>
      <c r="C144" s="39" t="s">
        <v>14</v>
      </c>
      <c r="D144" s="42">
        <v>3</v>
      </c>
      <c r="E144" s="42">
        <v>500</v>
      </c>
      <c r="F144" s="165">
        <v>500</v>
      </c>
      <c r="G144" s="41">
        <v>331</v>
      </c>
      <c r="H144" s="42"/>
      <c r="I144" s="42">
        <v>20</v>
      </c>
      <c r="J144" s="41">
        <v>149</v>
      </c>
      <c r="K144" s="42"/>
      <c r="L144" s="42">
        <v>70</v>
      </c>
      <c r="M144" s="42">
        <v>100</v>
      </c>
      <c r="N144" s="42">
        <v>165</v>
      </c>
      <c r="O144" s="46">
        <v>165</v>
      </c>
      <c r="P144" s="6"/>
      <c r="Q144" s="36"/>
      <c r="R144" s="36"/>
    </row>
    <row r="145" spans="2:18" s="31" customFormat="1" ht="24" customHeight="1">
      <c r="B145" s="97"/>
      <c r="C145" s="39"/>
      <c r="D145" s="42"/>
      <c r="E145" s="42"/>
      <c r="F145" s="165"/>
      <c r="G145" s="41"/>
      <c r="H145" s="42"/>
      <c r="I145" s="42"/>
      <c r="J145" s="41"/>
      <c r="K145" s="42"/>
      <c r="L145" s="42"/>
      <c r="M145" s="33"/>
      <c r="N145" s="33"/>
      <c r="O145" s="35"/>
      <c r="P145" s="21"/>
      <c r="Q145" s="36"/>
      <c r="R145" s="36"/>
    </row>
    <row r="146" spans="2:18" s="31" customFormat="1" ht="17.25" customHeight="1">
      <c r="B146" s="129" t="s">
        <v>173</v>
      </c>
      <c r="C146" s="32"/>
      <c r="D146" s="43"/>
      <c r="E146" s="43">
        <v>105.5</v>
      </c>
      <c r="F146" s="166"/>
      <c r="G146" s="44">
        <v>60</v>
      </c>
      <c r="H146" s="43"/>
      <c r="I146" s="43">
        <v>45.5</v>
      </c>
      <c r="J146" s="44"/>
      <c r="K146" s="43">
        <v>5.5</v>
      </c>
      <c r="L146" s="43">
        <v>25</v>
      </c>
      <c r="M146" s="43">
        <v>25</v>
      </c>
      <c r="N146" s="43">
        <v>30</v>
      </c>
      <c r="O146" s="45">
        <v>20</v>
      </c>
      <c r="P146" s="45">
        <v>0</v>
      </c>
      <c r="Q146" s="36"/>
      <c r="R146" s="36"/>
    </row>
    <row r="147" spans="2:18" s="37" customFormat="1" ht="56.25" customHeight="1">
      <c r="B147" s="97"/>
      <c r="C147" s="39" t="s">
        <v>15</v>
      </c>
      <c r="D147" s="42"/>
      <c r="E147" s="42">
        <v>105.5</v>
      </c>
      <c r="F147" s="165">
        <v>105.5</v>
      </c>
      <c r="G147" s="41">
        <v>60</v>
      </c>
      <c r="H147" s="42"/>
      <c r="I147" s="42">
        <v>45.5</v>
      </c>
      <c r="J147" s="41"/>
      <c r="K147" s="42">
        <v>5.5</v>
      </c>
      <c r="L147" s="42">
        <v>25</v>
      </c>
      <c r="M147" s="42">
        <v>25</v>
      </c>
      <c r="N147" s="42">
        <v>30</v>
      </c>
      <c r="O147" s="46">
        <v>20</v>
      </c>
      <c r="P147" s="21"/>
      <c r="Q147" s="36"/>
      <c r="R147" s="36"/>
    </row>
    <row r="148" spans="2:18" s="37" customFormat="1" ht="19.5" customHeight="1">
      <c r="B148" s="97"/>
      <c r="C148" s="39"/>
      <c r="D148" s="42"/>
      <c r="E148" s="42"/>
      <c r="F148" s="165"/>
      <c r="G148" s="41"/>
      <c r="H148" s="42"/>
      <c r="I148" s="42"/>
      <c r="J148" s="41"/>
      <c r="K148" s="42"/>
      <c r="L148" s="42"/>
      <c r="M148" s="42"/>
      <c r="N148" s="42"/>
      <c r="O148" s="46"/>
      <c r="P148" s="21"/>
      <c r="Q148" s="36"/>
      <c r="R148" s="36"/>
    </row>
    <row r="149" spans="2:18" s="37" customFormat="1" ht="27" customHeight="1">
      <c r="B149" s="129" t="s">
        <v>467</v>
      </c>
      <c r="C149" s="39"/>
      <c r="D149" s="119">
        <f aca="true" t="shared" si="10" ref="D149:P149">D151+D157+D159+D161+D163+D165+D167+D169+D171+D173+D175+D177+D179+D181+D183+D185+D187+D189+D192+D194+D196+D198+D200+D202+D204+D206+D208+D210+D212+D216+D218+D220+D222+D224+D226+D228+D230+D232+D234+D236+D238+D240+D242+D244+D246+D248+D250+D252+D254+D256+D258+D260+D262+D264+D267+D269+D271+D273+D275+D277+D279+D281+D283+D285+D287+D289+D291+D293+D293+D295+D295+D299+D299+D301+D303+D305+D307+D309+D311+D313+D315+D316+D319+D321</f>
        <v>479.12499999999994</v>
      </c>
      <c r="E149" s="119">
        <f t="shared" si="10"/>
        <v>111550</v>
      </c>
      <c r="F149" s="188">
        <f>F151+F157+F159+F161+F163+F165+F167+F169+F171+F173+F175+F177+F179+F181+F183+F185+F187+F189+F192+F194+F196+F198+F200+F202+F204+F206+F208+F210+F212+F216+F218+F220+F222+F224+F226+F228+F230+F232+F234+F236+F238+F240+F242+F244+F246+F248+F250+F252+F254+F256+F258+F260+F262+F264+F267+F269+F271+F273+F275+F277+F279+F281+F283+F285+F287+F289+F291+F293+F293+F295+F295+F299+F299+F301+F303+F305+F307+F309+F311+F313+F315+F316+F319+F321</f>
        <v>55090</v>
      </c>
      <c r="G149" s="119">
        <f t="shared" si="10"/>
        <v>39100</v>
      </c>
      <c r="H149" s="119">
        <f t="shared" si="10"/>
        <v>0</v>
      </c>
      <c r="I149" s="119">
        <f t="shared" si="10"/>
        <v>15290</v>
      </c>
      <c r="J149" s="119">
        <f t="shared" si="10"/>
        <v>700</v>
      </c>
      <c r="K149" s="119">
        <f t="shared" si="10"/>
        <v>9060</v>
      </c>
      <c r="L149" s="119">
        <f t="shared" si="10"/>
        <v>10550</v>
      </c>
      <c r="M149" s="119">
        <f t="shared" si="10"/>
        <v>12100</v>
      </c>
      <c r="N149" s="119">
        <f t="shared" si="10"/>
        <v>12080</v>
      </c>
      <c r="O149" s="119">
        <f t="shared" si="10"/>
        <v>11300</v>
      </c>
      <c r="P149" s="119">
        <f t="shared" si="10"/>
        <v>56460</v>
      </c>
      <c r="Q149" s="36"/>
      <c r="R149" s="36"/>
    </row>
    <row r="150" spans="2:18" s="39" customFormat="1" ht="15.75" customHeight="1">
      <c r="B150" s="130"/>
      <c r="D150" s="44"/>
      <c r="E150" s="44"/>
      <c r="F150" s="166"/>
      <c r="G150" s="44"/>
      <c r="H150" s="44"/>
      <c r="I150" s="44"/>
      <c r="J150" s="44"/>
      <c r="K150" s="44"/>
      <c r="L150" s="44"/>
      <c r="M150" s="44"/>
      <c r="N150" s="44"/>
      <c r="O150" s="44"/>
      <c r="P150" s="21"/>
      <c r="Q150" s="36"/>
      <c r="R150" s="36"/>
    </row>
    <row r="151" spans="2:17" s="47" customFormat="1" ht="38.25">
      <c r="B151" s="51"/>
      <c r="C151" s="47" t="s">
        <v>16</v>
      </c>
      <c r="D151" s="49">
        <v>3</v>
      </c>
      <c r="E151" s="50">
        <v>3000</v>
      </c>
      <c r="F151" s="167">
        <v>0</v>
      </c>
      <c r="G151" s="49"/>
      <c r="H151" s="49"/>
      <c r="I151" s="49"/>
      <c r="J151" s="49"/>
      <c r="K151" s="49"/>
      <c r="L151" s="49"/>
      <c r="M151" s="49"/>
      <c r="N151" s="49"/>
      <c r="O151" s="49"/>
      <c r="P151" s="6">
        <v>3000</v>
      </c>
      <c r="Q151" s="49"/>
    </row>
    <row r="152" spans="2:17" s="47" customFormat="1" ht="12.75" hidden="1">
      <c r="B152" s="51"/>
      <c r="D152" s="49"/>
      <c r="E152" s="49"/>
      <c r="F152" s="167"/>
      <c r="G152" s="49"/>
      <c r="H152" s="49"/>
      <c r="I152" s="49"/>
      <c r="J152" s="49"/>
      <c r="K152" s="49"/>
      <c r="L152" s="49"/>
      <c r="M152" s="49"/>
      <c r="N152" s="49"/>
      <c r="O152" s="49"/>
      <c r="P152" s="107"/>
      <c r="Q152" s="49"/>
    </row>
    <row r="153" spans="2:17" s="47" customFormat="1" ht="51" hidden="1">
      <c r="B153" s="51"/>
      <c r="C153" s="47" t="s">
        <v>461</v>
      </c>
      <c r="D153" s="49">
        <v>9</v>
      </c>
      <c r="E153" s="50">
        <v>7000</v>
      </c>
      <c r="F153" s="167"/>
      <c r="G153" s="49">
        <v>5000</v>
      </c>
      <c r="H153" s="49"/>
      <c r="I153" s="49">
        <v>2000</v>
      </c>
      <c r="J153" s="49"/>
      <c r="K153" s="49"/>
      <c r="L153" s="49"/>
      <c r="M153" s="49"/>
      <c r="N153" s="49"/>
      <c r="O153" s="49"/>
      <c r="P153" s="107">
        <v>7000</v>
      </c>
      <c r="Q153" s="49"/>
    </row>
    <row r="154" spans="2:17" s="47" customFormat="1" ht="12.75" hidden="1">
      <c r="B154" s="51"/>
      <c r="D154" s="49"/>
      <c r="E154" s="49"/>
      <c r="F154" s="167"/>
      <c r="G154" s="49"/>
      <c r="H154" s="49"/>
      <c r="I154" s="49"/>
      <c r="J154" s="49"/>
      <c r="K154" s="49"/>
      <c r="L154" s="49"/>
      <c r="M154" s="49"/>
      <c r="N154" s="49"/>
      <c r="O154" s="49"/>
      <c r="P154" s="107"/>
      <c r="Q154" s="49"/>
    </row>
    <row r="155" spans="2:17" s="47" customFormat="1" ht="51" hidden="1">
      <c r="B155" s="51"/>
      <c r="C155" s="47" t="s">
        <v>462</v>
      </c>
      <c r="D155" s="49">
        <v>1.912</v>
      </c>
      <c r="E155" s="49">
        <v>450</v>
      </c>
      <c r="F155" s="167"/>
      <c r="G155" s="49">
        <v>300</v>
      </c>
      <c r="H155" s="49"/>
      <c r="I155" s="49">
        <v>150</v>
      </c>
      <c r="J155" s="49"/>
      <c r="K155" s="49">
        <v>450</v>
      </c>
      <c r="L155" s="49"/>
      <c r="M155" s="49"/>
      <c r="N155" s="49"/>
      <c r="O155" s="49"/>
      <c r="P155" s="107"/>
      <c r="Q155" s="49"/>
    </row>
    <row r="156" spans="2:17" s="47" customFormat="1" ht="12.75">
      <c r="B156" s="51"/>
      <c r="D156" s="49"/>
      <c r="E156" s="50"/>
      <c r="F156" s="167"/>
      <c r="G156" s="49"/>
      <c r="H156" s="49"/>
      <c r="I156" s="49"/>
      <c r="J156" s="49"/>
      <c r="K156" s="49"/>
      <c r="L156" s="49"/>
      <c r="M156" s="49"/>
      <c r="N156" s="49"/>
      <c r="O156" s="49"/>
      <c r="P156" s="107"/>
      <c r="Q156" s="49"/>
    </row>
    <row r="157" spans="2:17" s="47" customFormat="1" ht="38.25">
      <c r="B157" s="51"/>
      <c r="C157" s="47" t="s">
        <v>17</v>
      </c>
      <c r="D157" s="49">
        <v>16</v>
      </c>
      <c r="E157" s="50">
        <v>16000</v>
      </c>
      <c r="F157" s="167">
        <v>12500</v>
      </c>
      <c r="G157" s="49">
        <v>11000</v>
      </c>
      <c r="H157" s="49"/>
      <c r="I157" s="49">
        <v>1500</v>
      </c>
      <c r="J157" s="49"/>
      <c r="K157" s="49">
        <v>2000</v>
      </c>
      <c r="L157" s="49">
        <v>2500</v>
      </c>
      <c r="M157" s="49">
        <v>2500</v>
      </c>
      <c r="N157" s="49">
        <v>2500</v>
      </c>
      <c r="O157" s="49">
        <v>3000</v>
      </c>
      <c r="P157" s="49">
        <v>3500</v>
      </c>
      <c r="Q157" s="49"/>
    </row>
    <row r="158" spans="2:17" s="47" customFormat="1" ht="12.75">
      <c r="B158" s="51"/>
      <c r="D158" s="49"/>
      <c r="E158" s="50"/>
      <c r="F158" s="167"/>
      <c r="G158" s="49"/>
      <c r="H158" s="49"/>
      <c r="I158" s="49"/>
      <c r="J158" s="49"/>
      <c r="K158" s="49"/>
      <c r="L158" s="49"/>
      <c r="M158" s="49"/>
      <c r="N158" s="49"/>
      <c r="O158" s="49"/>
      <c r="P158" s="107"/>
      <c r="Q158" s="49"/>
    </row>
    <row r="159" spans="2:17" s="47" customFormat="1" ht="51">
      <c r="B159" s="51"/>
      <c r="C159" s="47" t="s">
        <v>18</v>
      </c>
      <c r="D159" s="49">
        <v>2</v>
      </c>
      <c r="E159" s="50">
        <v>1000</v>
      </c>
      <c r="F159" s="167">
        <v>0</v>
      </c>
      <c r="G159" s="49"/>
      <c r="H159" s="49"/>
      <c r="I159" s="49"/>
      <c r="J159" s="49"/>
      <c r="K159" s="49"/>
      <c r="L159" s="49"/>
      <c r="M159" s="49"/>
      <c r="N159" s="49"/>
      <c r="O159" s="49"/>
      <c r="P159" s="107">
        <v>1000</v>
      </c>
      <c r="Q159" s="49"/>
    </row>
    <row r="160" spans="2:17" s="47" customFormat="1" ht="12.75">
      <c r="B160" s="51"/>
      <c r="D160" s="49"/>
      <c r="E160" s="49"/>
      <c r="F160" s="167"/>
      <c r="G160" s="49"/>
      <c r="H160" s="49"/>
      <c r="I160" s="49"/>
      <c r="J160" s="49"/>
      <c r="K160" s="49"/>
      <c r="L160" s="49"/>
      <c r="M160" s="49"/>
      <c r="N160" s="49"/>
      <c r="O160" s="49"/>
      <c r="P160" s="107"/>
      <c r="Q160" s="49"/>
    </row>
    <row r="161" spans="2:17" s="47" customFormat="1" ht="38.25">
      <c r="B161" s="51"/>
      <c r="C161" s="47" t="s">
        <v>19</v>
      </c>
      <c r="D161" s="49">
        <v>4</v>
      </c>
      <c r="E161" s="50">
        <v>2000</v>
      </c>
      <c r="F161" s="167">
        <v>0</v>
      </c>
      <c r="G161" s="49"/>
      <c r="H161" s="49"/>
      <c r="I161" s="49"/>
      <c r="J161" s="49"/>
      <c r="K161" s="49"/>
      <c r="L161" s="49"/>
      <c r="M161" s="49"/>
      <c r="N161" s="49"/>
      <c r="O161" s="49"/>
      <c r="P161" s="107">
        <v>2000</v>
      </c>
      <c r="Q161" s="49"/>
    </row>
    <row r="162" spans="2:17" s="47" customFormat="1" ht="12.75">
      <c r="B162" s="51"/>
      <c r="D162" s="49"/>
      <c r="E162" s="49"/>
      <c r="F162" s="167"/>
      <c r="G162" s="49"/>
      <c r="H162" s="49"/>
      <c r="I162" s="49"/>
      <c r="J162" s="49"/>
      <c r="K162" s="49"/>
      <c r="L162" s="49"/>
      <c r="M162" s="49"/>
      <c r="N162" s="49"/>
      <c r="O162" s="49"/>
      <c r="P162" s="107"/>
      <c r="Q162" s="49"/>
    </row>
    <row r="163" spans="2:17" s="47" customFormat="1" ht="51">
      <c r="B163" s="51"/>
      <c r="C163" s="47" t="s">
        <v>22</v>
      </c>
      <c r="D163" s="49">
        <v>12</v>
      </c>
      <c r="E163" s="50">
        <v>6000</v>
      </c>
      <c r="F163" s="167">
        <v>0</v>
      </c>
      <c r="G163" s="49"/>
      <c r="H163" s="49"/>
      <c r="I163" s="49"/>
      <c r="J163" s="49"/>
      <c r="K163" s="49"/>
      <c r="L163" s="49"/>
      <c r="M163" s="49"/>
      <c r="N163" s="49"/>
      <c r="O163" s="49"/>
      <c r="P163" s="107">
        <v>6000</v>
      </c>
      <c r="Q163" s="49"/>
    </row>
    <row r="164" spans="2:17" s="47" customFormat="1" ht="12.75">
      <c r="B164" s="51"/>
      <c r="D164" s="49"/>
      <c r="E164" s="49"/>
      <c r="F164" s="167"/>
      <c r="G164" s="49"/>
      <c r="H164" s="49"/>
      <c r="I164" s="49"/>
      <c r="J164" s="49"/>
      <c r="K164" s="49"/>
      <c r="L164" s="49"/>
      <c r="M164" s="49"/>
      <c r="N164" s="49"/>
      <c r="O164" s="49"/>
      <c r="P164" s="107"/>
      <c r="Q164" s="49"/>
    </row>
    <row r="165" spans="2:17" s="47" customFormat="1" ht="51">
      <c r="B165" s="51"/>
      <c r="C165" s="47" t="s">
        <v>23</v>
      </c>
      <c r="D165" s="49">
        <v>9</v>
      </c>
      <c r="E165" s="50">
        <v>3500</v>
      </c>
      <c r="F165" s="167">
        <v>0</v>
      </c>
      <c r="G165" s="49"/>
      <c r="H165" s="49"/>
      <c r="I165" s="49"/>
      <c r="J165" s="49"/>
      <c r="K165" s="49"/>
      <c r="L165" s="49"/>
      <c r="M165" s="49"/>
      <c r="N165" s="49"/>
      <c r="O165" s="49"/>
      <c r="P165" s="107">
        <v>3500</v>
      </c>
      <c r="Q165" s="49"/>
    </row>
    <row r="166" spans="4:17" s="51" customFormat="1" ht="12.75">
      <c r="D166" s="49"/>
      <c r="E166" s="49"/>
      <c r="F166" s="167"/>
      <c r="G166" s="49"/>
      <c r="H166" s="49"/>
      <c r="I166" s="49"/>
      <c r="J166" s="49"/>
      <c r="K166" s="49"/>
      <c r="L166" s="49"/>
      <c r="M166" s="49"/>
      <c r="N166" s="49"/>
      <c r="O166" s="49"/>
      <c r="P166" s="107"/>
      <c r="Q166" s="52"/>
    </row>
    <row r="167" spans="2:17" s="47" customFormat="1" ht="38.25">
      <c r="B167" s="51"/>
      <c r="C167" s="47" t="s">
        <v>24</v>
      </c>
      <c r="D167" s="49">
        <v>2.5</v>
      </c>
      <c r="E167" s="49">
        <v>1000</v>
      </c>
      <c r="F167" s="167">
        <v>1000</v>
      </c>
      <c r="G167" s="49">
        <v>700</v>
      </c>
      <c r="H167" s="49"/>
      <c r="I167" s="49">
        <v>300</v>
      </c>
      <c r="J167" s="49"/>
      <c r="K167" s="49"/>
      <c r="L167" s="49"/>
      <c r="M167" s="49"/>
      <c r="N167" s="49"/>
      <c r="O167" s="49">
        <v>1000</v>
      </c>
      <c r="P167" s="49"/>
      <c r="Q167" s="49"/>
    </row>
    <row r="168" spans="4:17" s="51" customFormat="1" ht="12.75">
      <c r="D168" s="52"/>
      <c r="E168" s="53"/>
      <c r="F168" s="168"/>
      <c r="G168" s="52"/>
      <c r="H168" s="52"/>
      <c r="I168" s="52"/>
      <c r="J168" s="52"/>
      <c r="K168" s="52"/>
      <c r="L168" s="52"/>
      <c r="M168" s="52"/>
      <c r="N168" s="52"/>
      <c r="O168" s="52"/>
      <c r="P168" s="21"/>
      <c r="Q168" s="52"/>
    </row>
    <row r="169" spans="2:17" s="47" customFormat="1" ht="38.25">
      <c r="B169" s="51"/>
      <c r="C169" s="47" t="s">
        <v>25</v>
      </c>
      <c r="D169" s="49">
        <v>3</v>
      </c>
      <c r="E169" s="50">
        <v>1500</v>
      </c>
      <c r="F169" s="167">
        <v>1500</v>
      </c>
      <c r="G169" s="49">
        <v>1000</v>
      </c>
      <c r="H169" s="49"/>
      <c r="I169" s="49">
        <v>500</v>
      </c>
      <c r="J169" s="49"/>
      <c r="K169" s="49"/>
      <c r="L169" s="49"/>
      <c r="M169" s="49"/>
      <c r="N169" s="49">
        <v>1500</v>
      </c>
      <c r="O169" s="49"/>
      <c r="P169" s="21"/>
      <c r="Q169" s="49"/>
    </row>
    <row r="170" spans="2:17" s="47" customFormat="1" ht="12.75">
      <c r="B170" s="51"/>
      <c r="D170" s="49"/>
      <c r="E170" s="49"/>
      <c r="F170" s="167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</row>
    <row r="171" spans="2:17" s="47" customFormat="1" ht="38.25">
      <c r="B171" s="51"/>
      <c r="C171" s="47" t="s">
        <v>20</v>
      </c>
      <c r="D171" s="49">
        <v>4.5</v>
      </c>
      <c r="E171" s="50">
        <v>2500</v>
      </c>
      <c r="F171" s="167">
        <v>0</v>
      </c>
      <c r="G171" s="49"/>
      <c r="H171" s="49"/>
      <c r="I171" s="49"/>
      <c r="J171" s="49"/>
      <c r="K171" s="49"/>
      <c r="L171" s="49"/>
      <c r="M171" s="49"/>
      <c r="N171" s="49"/>
      <c r="O171" s="49"/>
      <c r="P171" s="49">
        <v>2500</v>
      </c>
      <c r="Q171" s="49"/>
    </row>
    <row r="172" spans="2:17" s="47" customFormat="1" ht="12.75">
      <c r="B172" s="51"/>
      <c r="D172" s="49"/>
      <c r="E172" s="50"/>
      <c r="F172" s="167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</row>
    <row r="173" spans="2:17" s="47" customFormat="1" ht="38.25">
      <c r="B173" s="51"/>
      <c r="C173" s="47" t="s">
        <v>21</v>
      </c>
      <c r="D173" s="49">
        <v>2.5</v>
      </c>
      <c r="E173" s="50">
        <v>1300</v>
      </c>
      <c r="F173" s="167">
        <v>0</v>
      </c>
      <c r="G173" s="49"/>
      <c r="H173" s="49"/>
      <c r="I173" s="49"/>
      <c r="J173" s="49"/>
      <c r="K173" s="49"/>
      <c r="L173" s="49"/>
      <c r="M173" s="49"/>
      <c r="N173" s="49"/>
      <c r="O173" s="49"/>
      <c r="P173" s="21">
        <v>1300</v>
      </c>
      <c r="Q173" s="49"/>
    </row>
    <row r="174" spans="2:17" s="47" customFormat="1" ht="12.75">
      <c r="B174" s="51"/>
      <c r="D174" s="49"/>
      <c r="E174" s="50"/>
      <c r="F174" s="167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</row>
    <row r="175" spans="2:17" s="47" customFormat="1" ht="38.25">
      <c r="B175" s="51"/>
      <c r="C175" s="47" t="s">
        <v>26</v>
      </c>
      <c r="D175" s="49">
        <v>3.5</v>
      </c>
      <c r="E175" s="50">
        <v>2000</v>
      </c>
      <c r="F175" s="167">
        <v>2000</v>
      </c>
      <c r="G175" s="49">
        <v>1000</v>
      </c>
      <c r="H175" s="49"/>
      <c r="I175" s="49">
        <v>1000</v>
      </c>
      <c r="J175" s="49"/>
      <c r="K175" s="49"/>
      <c r="L175" s="49">
        <v>500</v>
      </c>
      <c r="M175" s="49">
        <v>1500</v>
      </c>
      <c r="N175" s="49"/>
      <c r="O175" s="49"/>
      <c r="P175" s="49"/>
      <c r="Q175" s="49"/>
    </row>
    <row r="176" spans="2:17" s="47" customFormat="1" ht="12.75">
      <c r="B176" s="51"/>
      <c r="D176" s="49"/>
      <c r="E176" s="49"/>
      <c r="F176" s="167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</row>
    <row r="177" spans="2:17" s="47" customFormat="1" ht="38.25">
      <c r="B177" s="51"/>
      <c r="C177" s="47" t="s">
        <v>27</v>
      </c>
      <c r="D177" s="49">
        <v>3.8</v>
      </c>
      <c r="E177" s="50">
        <v>1900</v>
      </c>
      <c r="F177" s="167">
        <v>1900</v>
      </c>
      <c r="G177" s="49">
        <v>1000</v>
      </c>
      <c r="H177" s="49"/>
      <c r="I177" s="49">
        <v>900</v>
      </c>
      <c r="J177" s="49"/>
      <c r="K177" s="49"/>
      <c r="L177" s="49">
        <v>1000</v>
      </c>
      <c r="M177" s="49">
        <v>900</v>
      </c>
      <c r="N177" s="49"/>
      <c r="O177" s="49"/>
      <c r="P177" s="49"/>
      <c r="Q177" s="49"/>
    </row>
    <row r="178" spans="2:17" s="47" customFormat="1" ht="12.75">
      <c r="B178" s="51"/>
      <c r="D178" s="49"/>
      <c r="E178" s="49"/>
      <c r="F178" s="167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</row>
    <row r="179" spans="2:17" s="47" customFormat="1" ht="51">
      <c r="B179" s="51"/>
      <c r="C179" s="47" t="s">
        <v>28</v>
      </c>
      <c r="D179" s="49">
        <v>5</v>
      </c>
      <c r="E179" s="49">
        <v>1000</v>
      </c>
      <c r="F179" s="167">
        <v>0</v>
      </c>
      <c r="G179" s="49"/>
      <c r="H179" s="49"/>
      <c r="I179" s="49"/>
      <c r="J179" s="49"/>
      <c r="K179" s="49"/>
      <c r="L179" s="49"/>
      <c r="M179" s="49"/>
      <c r="N179" s="49"/>
      <c r="P179" s="49">
        <v>1000</v>
      </c>
      <c r="Q179" s="49"/>
    </row>
    <row r="180" spans="2:17" s="47" customFormat="1" ht="12.75">
      <c r="B180" s="51"/>
      <c r="D180" s="49"/>
      <c r="E180" s="49"/>
      <c r="F180" s="167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</row>
    <row r="181" spans="2:17" s="47" customFormat="1" ht="76.5">
      <c r="B181" s="51"/>
      <c r="C181" s="47" t="s">
        <v>29</v>
      </c>
      <c r="D181" s="49">
        <v>1</v>
      </c>
      <c r="E181" s="49">
        <v>200</v>
      </c>
      <c r="F181" s="167">
        <v>200</v>
      </c>
      <c r="G181" s="49"/>
      <c r="H181" s="49"/>
      <c r="I181" s="49">
        <v>200</v>
      </c>
      <c r="J181" s="49"/>
      <c r="K181" s="49"/>
      <c r="L181" s="49">
        <v>200</v>
      </c>
      <c r="M181" s="49"/>
      <c r="N181" s="49"/>
      <c r="O181" s="49"/>
      <c r="P181" s="49"/>
      <c r="Q181" s="49"/>
    </row>
    <row r="182" spans="2:17" s="47" customFormat="1" ht="12.75">
      <c r="B182" s="51"/>
      <c r="D182" s="49"/>
      <c r="E182" s="49"/>
      <c r="F182" s="167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</row>
    <row r="183" spans="2:17" s="47" customFormat="1" ht="25.5">
      <c r="B183" s="51"/>
      <c r="C183" s="47" t="s">
        <v>30</v>
      </c>
      <c r="D183" s="49">
        <v>13.8</v>
      </c>
      <c r="E183" s="49">
        <v>2800</v>
      </c>
      <c r="F183" s="167">
        <v>1800</v>
      </c>
      <c r="G183" s="49">
        <v>1800</v>
      </c>
      <c r="H183" s="49"/>
      <c r="I183" s="49"/>
      <c r="J183" s="49"/>
      <c r="K183" s="49"/>
      <c r="L183" s="49"/>
      <c r="M183" s="49"/>
      <c r="N183" s="49"/>
      <c r="O183" s="49">
        <v>1800</v>
      </c>
      <c r="P183" s="49">
        <v>1000</v>
      </c>
      <c r="Q183" s="49"/>
    </row>
    <row r="184" spans="2:17" s="47" customFormat="1" ht="12.75">
      <c r="B184" s="51"/>
      <c r="D184" s="49"/>
      <c r="E184" s="49"/>
      <c r="F184" s="167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</row>
    <row r="185" spans="2:17" s="47" customFormat="1" ht="25.5">
      <c r="B185" s="51"/>
      <c r="C185" s="47" t="s">
        <v>31</v>
      </c>
      <c r="D185" s="49">
        <v>2.8</v>
      </c>
      <c r="E185" s="49">
        <v>600</v>
      </c>
      <c r="F185" s="167">
        <v>0</v>
      </c>
      <c r="G185" s="49"/>
      <c r="H185" s="49"/>
      <c r="I185" s="49"/>
      <c r="J185" s="49"/>
      <c r="K185" s="49"/>
      <c r="L185" s="49"/>
      <c r="M185" s="49"/>
      <c r="N185" s="49"/>
      <c r="O185" s="49"/>
      <c r="P185" s="49">
        <v>600</v>
      </c>
      <c r="Q185" s="49"/>
    </row>
    <row r="186" spans="2:17" s="47" customFormat="1" ht="12.75">
      <c r="B186" s="51"/>
      <c r="D186" s="49"/>
      <c r="E186" s="49"/>
      <c r="F186" s="167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</row>
    <row r="187" spans="2:17" s="47" customFormat="1" ht="25.5">
      <c r="B187" s="51"/>
      <c r="C187" s="47" t="s">
        <v>32</v>
      </c>
      <c r="D187" s="49">
        <v>2.9</v>
      </c>
      <c r="E187" s="49">
        <v>600</v>
      </c>
      <c r="F187" s="167">
        <v>600</v>
      </c>
      <c r="G187" s="49">
        <v>600</v>
      </c>
      <c r="H187" s="49"/>
      <c r="I187" s="49"/>
      <c r="J187" s="49"/>
      <c r="K187" s="49"/>
      <c r="L187" s="49">
        <v>600</v>
      </c>
      <c r="M187" s="49"/>
      <c r="N187" s="49"/>
      <c r="O187" s="49"/>
      <c r="P187" s="49"/>
      <c r="Q187" s="49"/>
    </row>
    <row r="188" spans="2:17" s="47" customFormat="1" ht="12.75">
      <c r="B188" s="51"/>
      <c r="D188" s="55"/>
      <c r="E188" s="50"/>
      <c r="F188" s="167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</row>
    <row r="189" spans="2:17" s="47" customFormat="1" ht="25.5">
      <c r="B189" s="51"/>
      <c r="C189" s="47" t="s">
        <v>33</v>
      </c>
      <c r="D189" s="49">
        <v>1.1</v>
      </c>
      <c r="E189" s="49">
        <v>200</v>
      </c>
      <c r="F189" s="167">
        <v>200</v>
      </c>
      <c r="G189" s="49"/>
      <c r="H189" s="49"/>
      <c r="I189" s="49">
        <v>200</v>
      </c>
      <c r="J189" s="49"/>
      <c r="K189" s="49"/>
      <c r="L189" s="49">
        <v>200</v>
      </c>
      <c r="M189" s="49"/>
      <c r="N189" s="49"/>
      <c r="O189" s="49"/>
      <c r="P189" s="49"/>
      <c r="Q189" s="49"/>
    </row>
    <row r="190" spans="2:17" s="47" customFormat="1" ht="25.5">
      <c r="B190" s="51"/>
      <c r="C190" s="47" t="s">
        <v>34</v>
      </c>
      <c r="D190" s="55"/>
      <c r="E190" s="49"/>
      <c r="F190" s="167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</row>
    <row r="191" spans="2:17" s="47" customFormat="1" ht="12.75">
      <c r="B191" s="51"/>
      <c r="D191" s="55"/>
      <c r="E191" s="49"/>
      <c r="F191" s="167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</row>
    <row r="192" spans="2:17" s="47" customFormat="1" ht="63.75">
      <c r="B192" s="51"/>
      <c r="C192" s="47" t="s">
        <v>35</v>
      </c>
      <c r="D192" s="55">
        <v>1</v>
      </c>
      <c r="E192" s="49">
        <v>200</v>
      </c>
      <c r="F192" s="167">
        <v>200</v>
      </c>
      <c r="G192" s="49"/>
      <c r="H192" s="49"/>
      <c r="I192" s="49">
        <v>200</v>
      </c>
      <c r="J192" s="49"/>
      <c r="K192" s="49"/>
      <c r="L192" s="49">
        <v>200</v>
      </c>
      <c r="M192" s="49"/>
      <c r="N192" s="49"/>
      <c r="O192" s="49"/>
      <c r="P192" s="49"/>
      <c r="Q192" s="49"/>
    </row>
    <row r="193" spans="2:17" s="47" customFormat="1" ht="12.75">
      <c r="B193" s="51"/>
      <c r="D193" s="55"/>
      <c r="E193" s="49"/>
      <c r="F193" s="167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</row>
    <row r="194" spans="2:17" s="47" customFormat="1" ht="51">
      <c r="B194" s="51"/>
      <c r="C194" s="47" t="s">
        <v>36</v>
      </c>
      <c r="D194" s="55">
        <v>3.1</v>
      </c>
      <c r="E194" s="49">
        <v>650</v>
      </c>
      <c r="F194" s="167">
        <v>0</v>
      </c>
      <c r="G194" s="49"/>
      <c r="H194" s="49"/>
      <c r="I194" s="49"/>
      <c r="J194" s="49"/>
      <c r="K194" s="49"/>
      <c r="L194" s="49"/>
      <c r="M194" s="49"/>
      <c r="N194" s="49"/>
      <c r="O194" s="49"/>
      <c r="P194" s="49">
        <v>650</v>
      </c>
      <c r="Q194" s="49"/>
    </row>
    <row r="195" spans="2:17" s="47" customFormat="1" ht="12.75">
      <c r="B195" s="51"/>
      <c r="D195" s="49"/>
      <c r="E195" s="50"/>
      <c r="F195" s="167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</row>
    <row r="196" spans="2:17" s="47" customFormat="1" ht="51">
      <c r="B196" s="51"/>
      <c r="C196" s="47" t="s">
        <v>37</v>
      </c>
      <c r="D196" s="55">
        <v>1</v>
      </c>
      <c r="E196" s="49">
        <v>200</v>
      </c>
      <c r="F196" s="167">
        <v>200</v>
      </c>
      <c r="G196" s="49"/>
      <c r="H196" s="49"/>
      <c r="I196" s="49">
        <v>200</v>
      </c>
      <c r="J196" s="49"/>
      <c r="K196" s="49"/>
      <c r="L196" s="49"/>
      <c r="M196" s="49"/>
      <c r="N196" s="49">
        <v>200</v>
      </c>
      <c r="O196" s="49"/>
      <c r="P196" s="49"/>
      <c r="Q196" s="49"/>
    </row>
    <row r="197" spans="2:17" s="47" customFormat="1" ht="12.75">
      <c r="B197" s="51"/>
      <c r="D197" s="55"/>
      <c r="E197" s="49"/>
      <c r="F197" s="167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</row>
    <row r="198" spans="2:17" s="47" customFormat="1" ht="38.25">
      <c r="B198" s="51"/>
      <c r="C198" s="47" t="s">
        <v>38</v>
      </c>
      <c r="D198" s="49">
        <v>0.6</v>
      </c>
      <c r="E198" s="49">
        <v>150</v>
      </c>
      <c r="F198" s="167">
        <v>150</v>
      </c>
      <c r="G198" s="49"/>
      <c r="H198" s="49"/>
      <c r="I198" s="49">
        <v>150</v>
      </c>
      <c r="J198" s="49"/>
      <c r="K198" s="49"/>
      <c r="L198" s="49"/>
      <c r="M198" s="49">
        <v>150</v>
      </c>
      <c r="N198" s="49"/>
      <c r="O198" s="49"/>
      <c r="P198" s="49"/>
      <c r="Q198" s="49"/>
    </row>
    <row r="199" spans="2:17" s="47" customFormat="1" ht="12.75">
      <c r="B199" s="51"/>
      <c r="D199" s="55"/>
      <c r="E199" s="50"/>
      <c r="F199" s="167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</row>
    <row r="200" spans="2:17" s="47" customFormat="1" ht="38.25">
      <c r="B200" s="51"/>
      <c r="C200" s="47" t="s">
        <v>39</v>
      </c>
      <c r="D200" s="49">
        <v>6.5</v>
      </c>
      <c r="E200" s="50">
        <v>1500</v>
      </c>
      <c r="F200" s="167">
        <v>1500</v>
      </c>
      <c r="G200" s="49">
        <v>1000</v>
      </c>
      <c r="H200" s="49"/>
      <c r="I200" s="49">
        <v>500</v>
      </c>
      <c r="J200" s="49"/>
      <c r="K200" s="49">
        <v>1500</v>
      </c>
      <c r="L200" s="49"/>
      <c r="M200" s="49"/>
      <c r="N200" s="49"/>
      <c r="O200" s="49"/>
      <c r="P200" s="49"/>
      <c r="Q200" s="49"/>
    </row>
    <row r="201" spans="2:17" s="47" customFormat="1" ht="12.75">
      <c r="B201" s="51"/>
      <c r="D201" s="49"/>
      <c r="E201" s="49"/>
      <c r="F201" s="167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</row>
    <row r="202" spans="2:17" s="47" customFormat="1" ht="51">
      <c r="B202" s="51"/>
      <c r="C202" s="47" t="s">
        <v>40</v>
      </c>
      <c r="D202" s="49">
        <v>13</v>
      </c>
      <c r="E202" s="49">
        <v>750</v>
      </c>
      <c r="F202" s="167">
        <v>750</v>
      </c>
      <c r="G202" s="49">
        <v>500</v>
      </c>
      <c r="H202" s="49"/>
      <c r="I202" s="49">
        <v>250</v>
      </c>
      <c r="J202" s="49"/>
      <c r="K202" s="49">
        <v>750</v>
      </c>
      <c r="L202" s="49"/>
      <c r="M202" s="49"/>
      <c r="N202" s="49"/>
      <c r="O202" s="49"/>
      <c r="P202" s="49"/>
      <c r="Q202" s="49"/>
    </row>
    <row r="203" spans="2:17" s="47" customFormat="1" ht="12.75">
      <c r="B203" s="51"/>
      <c r="D203" s="49"/>
      <c r="E203" s="49"/>
      <c r="F203" s="167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</row>
    <row r="204" spans="2:17" s="47" customFormat="1" ht="51">
      <c r="B204" s="51"/>
      <c r="C204" s="47" t="s">
        <v>41</v>
      </c>
      <c r="D204" s="49">
        <v>21</v>
      </c>
      <c r="E204" s="50">
        <v>4200</v>
      </c>
      <c r="F204" s="167">
        <v>4200</v>
      </c>
      <c r="G204" s="49">
        <v>3000</v>
      </c>
      <c r="H204" s="49"/>
      <c r="I204" s="49">
        <v>1200</v>
      </c>
      <c r="J204" s="49"/>
      <c r="K204" s="49">
        <v>600</v>
      </c>
      <c r="L204" s="49">
        <v>1600</v>
      </c>
      <c r="M204" s="49">
        <v>2000</v>
      </c>
      <c r="N204" s="49"/>
      <c r="O204" s="49"/>
      <c r="P204" s="49"/>
      <c r="Q204" s="49"/>
    </row>
    <row r="205" spans="2:17" s="47" customFormat="1" ht="12.75">
      <c r="B205" s="51"/>
      <c r="D205" s="49"/>
      <c r="E205" s="49"/>
      <c r="F205" s="167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</row>
    <row r="206" spans="2:17" s="47" customFormat="1" ht="51">
      <c r="B206" s="51"/>
      <c r="C206" s="47" t="s">
        <v>42</v>
      </c>
      <c r="D206" s="49">
        <v>3</v>
      </c>
      <c r="E206" s="49">
        <v>600</v>
      </c>
      <c r="F206" s="167">
        <v>600</v>
      </c>
      <c r="G206" s="49"/>
      <c r="H206" s="49"/>
      <c r="I206" s="49">
        <v>600</v>
      </c>
      <c r="J206" s="49"/>
      <c r="K206" s="49">
        <v>600</v>
      </c>
      <c r="L206" s="49"/>
      <c r="M206" s="49"/>
      <c r="N206" s="49"/>
      <c r="O206" s="49"/>
      <c r="P206" s="49"/>
      <c r="Q206" s="49"/>
    </row>
    <row r="207" spans="2:17" s="47" customFormat="1" ht="12.75">
      <c r="B207" s="51"/>
      <c r="D207" s="49"/>
      <c r="E207" s="49"/>
      <c r="F207" s="167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</row>
    <row r="208" spans="2:17" s="47" customFormat="1" ht="114.75">
      <c r="B208" s="51"/>
      <c r="C208" s="47" t="s">
        <v>43</v>
      </c>
      <c r="D208" s="49">
        <v>20</v>
      </c>
      <c r="E208" s="50">
        <v>5000</v>
      </c>
      <c r="F208" s="167">
        <v>5000</v>
      </c>
      <c r="G208" s="49">
        <v>3000</v>
      </c>
      <c r="H208" s="49"/>
      <c r="I208" s="49">
        <v>2000</v>
      </c>
      <c r="J208" s="49"/>
      <c r="K208" s="49"/>
      <c r="L208" s="49">
        <v>1500</v>
      </c>
      <c r="M208" s="49">
        <v>1700</v>
      </c>
      <c r="N208" s="49">
        <v>1800</v>
      </c>
      <c r="O208" s="49"/>
      <c r="P208" s="49"/>
      <c r="Q208" s="49"/>
    </row>
    <row r="209" spans="2:17" s="47" customFormat="1" ht="12.75">
      <c r="B209" s="51"/>
      <c r="D209" s="49"/>
      <c r="E209" s="49"/>
      <c r="F209" s="167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</row>
    <row r="210" spans="2:17" s="47" customFormat="1" ht="25.5">
      <c r="B210" s="51"/>
      <c r="C210" s="47" t="s">
        <v>44</v>
      </c>
      <c r="D210" s="49">
        <v>3</v>
      </c>
      <c r="E210" s="49">
        <v>600</v>
      </c>
      <c r="F210" s="167">
        <v>600</v>
      </c>
      <c r="G210" s="49">
        <v>600</v>
      </c>
      <c r="H210" s="49"/>
      <c r="I210" s="49"/>
      <c r="J210" s="49"/>
      <c r="K210" s="49"/>
      <c r="L210" s="49"/>
      <c r="M210" s="49"/>
      <c r="N210" s="49">
        <v>600</v>
      </c>
      <c r="O210" s="49"/>
      <c r="P210" s="49"/>
      <c r="Q210" s="49"/>
    </row>
    <row r="211" spans="2:17" s="47" customFormat="1" ht="12.75">
      <c r="B211" s="51"/>
      <c r="D211" s="49"/>
      <c r="E211" s="49"/>
      <c r="F211" s="167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</row>
    <row r="212" spans="2:17" s="47" customFormat="1" ht="76.5">
      <c r="B212" s="51"/>
      <c r="C212" s="47" t="s">
        <v>511</v>
      </c>
      <c r="D212" s="49">
        <v>4</v>
      </c>
      <c r="E212" s="49">
        <v>800</v>
      </c>
      <c r="F212" s="167">
        <v>800</v>
      </c>
      <c r="G212" s="49">
        <v>800</v>
      </c>
      <c r="H212" s="49"/>
      <c r="I212" s="49"/>
      <c r="J212" s="49"/>
      <c r="K212" s="49"/>
      <c r="L212" s="49"/>
      <c r="M212" s="49"/>
      <c r="N212" s="49">
        <v>800</v>
      </c>
      <c r="O212" s="49"/>
      <c r="P212" s="21"/>
      <c r="Q212" s="49"/>
    </row>
    <row r="213" spans="2:17" s="47" customFormat="1" ht="12.75">
      <c r="B213" s="51"/>
      <c r="D213" s="49"/>
      <c r="E213" s="49"/>
      <c r="F213" s="167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</row>
    <row r="214" spans="2:17" s="47" customFormat="1" ht="76.5">
      <c r="B214" s="51"/>
      <c r="C214" s="47" t="s">
        <v>45</v>
      </c>
      <c r="D214" s="49">
        <v>4</v>
      </c>
      <c r="E214" s="49">
        <v>800</v>
      </c>
      <c r="F214" s="167">
        <v>800</v>
      </c>
      <c r="G214" s="49">
        <v>800</v>
      </c>
      <c r="H214" s="49"/>
      <c r="I214" s="49"/>
      <c r="J214" s="49"/>
      <c r="K214" s="49"/>
      <c r="L214" s="49"/>
      <c r="M214" s="49"/>
      <c r="N214" s="49"/>
      <c r="O214" s="49">
        <v>800</v>
      </c>
      <c r="P214" s="49"/>
      <c r="Q214" s="49"/>
    </row>
    <row r="215" spans="2:17" s="47" customFormat="1" ht="12.75">
      <c r="B215" s="51"/>
      <c r="D215" s="49"/>
      <c r="E215" s="49"/>
      <c r="F215" s="167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</row>
    <row r="216" spans="2:17" s="47" customFormat="1" ht="63.75">
      <c r="B216" s="51"/>
      <c r="C216" s="47" t="s">
        <v>46</v>
      </c>
      <c r="D216" s="49">
        <v>3</v>
      </c>
      <c r="E216" s="49">
        <v>600</v>
      </c>
      <c r="F216" s="167">
        <v>600</v>
      </c>
      <c r="G216" s="49">
        <v>600</v>
      </c>
      <c r="H216" s="49"/>
      <c r="I216" s="49"/>
      <c r="J216" s="49"/>
      <c r="K216" s="49"/>
      <c r="L216" s="49"/>
      <c r="M216" s="49"/>
      <c r="N216" s="49"/>
      <c r="O216" s="49">
        <v>600</v>
      </c>
      <c r="P216" s="49"/>
      <c r="Q216" s="49"/>
    </row>
    <row r="217" spans="2:17" s="47" customFormat="1" ht="12.75">
      <c r="B217" s="51"/>
      <c r="D217" s="49"/>
      <c r="E217" s="49"/>
      <c r="F217" s="167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</row>
    <row r="218" spans="2:17" s="47" customFormat="1" ht="25.5">
      <c r="B218" s="51"/>
      <c r="C218" s="47" t="s">
        <v>47</v>
      </c>
      <c r="D218" s="49">
        <v>9.5</v>
      </c>
      <c r="E218" s="49">
        <v>500</v>
      </c>
      <c r="F218" s="167">
        <v>500</v>
      </c>
      <c r="G218" s="49"/>
      <c r="H218" s="49"/>
      <c r="I218" s="49">
        <v>500</v>
      </c>
      <c r="J218" s="49"/>
      <c r="K218" s="49"/>
      <c r="L218" s="49"/>
      <c r="M218" s="49"/>
      <c r="N218" s="49"/>
      <c r="O218" s="49">
        <v>500</v>
      </c>
      <c r="P218" s="49"/>
      <c r="Q218" s="49"/>
    </row>
    <row r="219" spans="2:17" s="47" customFormat="1" ht="12.75">
      <c r="B219" s="51"/>
      <c r="D219" s="49"/>
      <c r="E219" s="49"/>
      <c r="F219" s="167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</row>
    <row r="220" spans="2:17" s="47" customFormat="1" ht="38.25">
      <c r="B220" s="51"/>
      <c r="C220" s="47" t="s">
        <v>48</v>
      </c>
      <c r="D220" s="49">
        <v>3</v>
      </c>
      <c r="E220" s="49">
        <v>600</v>
      </c>
      <c r="F220" s="167">
        <v>600</v>
      </c>
      <c r="G220" s="49">
        <v>600</v>
      </c>
      <c r="H220" s="49"/>
      <c r="I220" s="49"/>
      <c r="J220" s="49"/>
      <c r="K220" s="49"/>
      <c r="L220" s="49"/>
      <c r="M220" s="49"/>
      <c r="N220" s="49"/>
      <c r="O220" s="49">
        <v>600</v>
      </c>
      <c r="P220" s="49"/>
      <c r="Q220" s="49"/>
    </row>
    <row r="221" spans="2:17" s="47" customFormat="1" ht="12.75">
      <c r="B221" s="51"/>
      <c r="D221" s="49"/>
      <c r="E221" s="49"/>
      <c r="F221" s="167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</row>
    <row r="222" spans="2:17" s="47" customFormat="1" ht="51">
      <c r="B222" s="51"/>
      <c r="C222" s="47" t="s">
        <v>49</v>
      </c>
      <c r="D222" s="49">
        <v>2.5</v>
      </c>
      <c r="E222" s="49">
        <v>500</v>
      </c>
      <c r="F222" s="167">
        <v>0</v>
      </c>
      <c r="G222" s="49"/>
      <c r="H222" s="49"/>
      <c r="I222" s="49"/>
      <c r="J222" s="49"/>
      <c r="K222" s="49"/>
      <c r="L222" s="49"/>
      <c r="M222" s="49"/>
      <c r="N222" s="49"/>
      <c r="O222" s="49"/>
      <c r="P222" s="49">
        <v>500</v>
      </c>
      <c r="Q222" s="49"/>
    </row>
    <row r="223" spans="2:17" s="47" customFormat="1" ht="12.75">
      <c r="B223" s="51"/>
      <c r="D223" s="49"/>
      <c r="E223" s="49"/>
      <c r="F223" s="167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</row>
    <row r="224" spans="2:17" s="47" customFormat="1" ht="51">
      <c r="B224" s="51"/>
      <c r="C224" s="47" t="s">
        <v>50</v>
      </c>
      <c r="D224" s="49">
        <v>4</v>
      </c>
      <c r="E224" s="49">
        <v>800</v>
      </c>
      <c r="F224" s="167">
        <v>800</v>
      </c>
      <c r="G224" s="49">
        <v>500</v>
      </c>
      <c r="H224" s="49"/>
      <c r="I224" s="49">
        <v>300</v>
      </c>
      <c r="J224" s="49"/>
      <c r="K224" s="49"/>
      <c r="L224" s="49"/>
      <c r="M224" s="49"/>
      <c r="N224" s="49">
        <v>800</v>
      </c>
      <c r="O224" s="49"/>
      <c r="P224" s="49"/>
      <c r="Q224" s="49"/>
    </row>
    <row r="225" spans="2:17" s="47" customFormat="1" ht="12.75">
      <c r="B225" s="51"/>
      <c r="D225" s="49"/>
      <c r="E225" s="49"/>
      <c r="F225" s="167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</row>
    <row r="226" spans="2:17" s="47" customFormat="1" ht="38.25">
      <c r="B226" s="51"/>
      <c r="C226" s="47" t="s">
        <v>51</v>
      </c>
      <c r="D226" s="49">
        <v>7.2</v>
      </c>
      <c r="E226" s="50">
        <v>1400</v>
      </c>
      <c r="F226" s="167">
        <v>0</v>
      </c>
      <c r="G226" s="49"/>
      <c r="H226" s="49"/>
      <c r="I226" s="49"/>
      <c r="J226" s="49"/>
      <c r="K226" s="49"/>
      <c r="L226" s="49"/>
      <c r="M226" s="49"/>
      <c r="N226" s="49"/>
      <c r="O226" s="49"/>
      <c r="P226" s="49">
        <v>1400</v>
      </c>
      <c r="Q226" s="49"/>
    </row>
    <row r="227" spans="2:17" s="47" customFormat="1" ht="12.75">
      <c r="B227" s="51"/>
      <c r="D227" s="49"/>
      <c r="E227" s="49"/>
      <c r="F227" s="167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</row>
    <row r="228" spans="2:17" s="47" customFormat="1" ht="38.25">
      <c r="B228" s="51"/>
      <c r="C228" s="47" t="s">
        <v>52</v>
      </c>
      <c r="D228" s="49">
        <v>0.6</v>
      </c>
      <c r="E228" s="49">
        <v>100</v>
      </c>
      <c r="F228" s="167">
        <v>100</v>
      </c>
      <c r="G228" s="49"/>
      <c r="H228" s="49"/>
      <c r="I228" s="49">
        <v>100</v>
      </c>
      <c r="J228" s="49"/>
      <c r="K228" s="49"/>
      <c r="L228" s="49"/>
      <c r="M228" s="49">
        <v>100</v>
      </c>
      <c r="N228" s="49"/>
      <c r="O228" s="49"/>
      <c r="P228" s="49"/>
      <c r="Q228" s="49"/>
    </row>
    <row r="229" spans="2:17" s="47" customFormat="1" ht="12.75">
      <c r="B229" s="51"/>
      <c r="D229" s="49"/>
      <c r="E229" s="49"/>
      <c r="F229" s="167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</row>
    <row r="230" spans="2:17" s="47" customFormat="1" ht="38.25">
      <c r="B230" s="51"/>
      <c r="C230" s="47" t="s">
        <v>53</v>
      </c>
      <c r="D230" s="49">
        <v>0.8</v>
      </c>
      <c r="E230" s="49">
        <v>100</v>
      </c>
      <c r="F230" s="167">
        <v>100</v>
      </c>
      <c r="G230" s="49"/>
      <c r="H230" s="49"/>
      <c r="I230" s="49">
        <v>100</v>
      </c>
      <c r="J230" s="49"/>
      <c r="K230" s="49"/>
      <c r="L230" s="49"/>
      <c r="M230" s="49">
        <v>100</v>
      </c>
      <c r="N230" s="49"/>
      <c r="O230" s="49"/>
      <c r="P230" s="49"/>
      <c r="Q230" s="49"/>
    </row>
    <row r="231" spans="2:17" s="47" customFormat="1" ht="12.75">
      <c r="B231" s="51"/>
      <c r="D231" s="49"/>
      <c r="E231" s="49"/>
      <c r="F231" s="167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</row>
    <row r="232" spans="2:17" s="47" customFormat="1" ht="51">
      <c r="B232" s="51"/>
      <c r="C232" s="47" t="s">
        <v>54</v>
      </c>
      <c r="D232" s="49">
        <v>2.2</v>
      </c>
      <c r="E232" s="49">
        <v>500</v>
      </c>
      <c r="F232" s="167">
        <v>500</v>
      </c>
      <c r="G232" s="49"/>
      <c r="H232" s="49"/>
      <c r="I232" s="49">
        <v>400</v>
      </c>
      <c r="J232" s="49">
        <v>100</v>
      </c>
      <c r="K232" s="49"/>
      <c r="L232" s="49"/>
      <c r="M232" s="49">
        <v>500</v>
      </c>
      <c r="N232" s="49"/>
      <c r="O232" s="49"/>
      <c r="P232" s="49"/>
      <c r="Q232" s="49"/>
    </row>
    <row r="233" spans="2:17" s="47" customFormat="1" ht="12.75">
      <c r="B233" s="51"/>
      <c r="D233" s="49"/>
      <c r="E233" s="49"/>
      <c r="F233" s="167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</row>
    <row r="234" spans="2:17" s="47" customFormat="1" ht="51">
      <c r="B234" s="51"/>
      <c r="C234" s="47" t="s">
        <v>55</v>
      </c>
      <c r="D234" s="49">
        <v>3.1</v>
      </c>
      <c r="E234" s="49">
        <v>600</v>
      </c>
      <c r="F234" s="167">
        <v>600</v>
      </c>
      <c r="G234" s="49">
        <v>400</v>
      </c>
      <c r="H234" s="49"/>
      <c r="I234" s="49">
        <v>100</v>
      </c>
      <c r="J234" s="49">
        <v>100</v>
      </c>
      <c r="K234" s="49"/>
      <c r="L234" s="49">
        <v>600</v>
      </c>
      <c r="M234" s="49"/>
      <c r="N234" s="49"/>
      <c r="O234" s="49"/>
      <c r="P234" s="49"/>
      <c r="Q234" s="49"/>
    </row>
    <row r="235" spans="2:17" s="47" customFormat="1" ht="12.75">
      <c r="B235" s="51"/>
      <c r="D235" s="49"/>
      <c r="E235" s="49"/>
      <c r="F235" s="167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</row>
    <row r="236" spans="2:17" s="47" customFormat="1" ht="51">
      <c r="B236" s="51"/>
      <c r="C236" s="47" t="s">
        <v>56</v>
      </c>
      <c r="D236" s="49">
        <v>5</v>
      </c>
      <c r="E236" s="50">
        <v>1000</v>
      </c>
      <c r="F236" s="167">
        <v>1000</v>
      </c>
      <c r="G236" s="49">
        <v>1000</v>
      </c>
      <c r="H236" s="49"/>
      <c r="I236" s="49"/>
      <c r="J236" s="49"/>
      <c r="K236" s="49"/>
      <c r="L236" s="49"/>
      <c r="M236" s="49"/>
      <c r="N236" s="49">
        <v>600</v>
      </c>
      <c r="O236" s="49">
        <v>400</v>
      </c>
      <c r="P236" s="49"/>
      <c r="Q236" s="49"/>
    </row>
    <row r="237" spans="2:17" s="47" customFormat="1" ht="12.75">
      <c r="B237" s="51"/>
      <c r="D237" s="49"/>
      <c r="E237" s="49"/>
      <c r="F237" s="167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</row>
    <row r="238" spans="2:17" s="47" customFormat="1" ht="51">
      <c r="B238" s="51"/>
      <c r="C238" s="47" t="s">
        <v>57</v>
      </c>
      <c r="D238" s="49">
        <v>2</v>
      </c>
      <c r="E238" s="49">
        <v>400</v>
      </c>
      <c r="F238" s="167">
        <v>400</v>
      </c>
      <c r="G238" s="49">
        <v>200</v>
      </c>
      <c r="H238" s="49"/>
      <c r="I238" s="49">
        <v>100</v>
      </c>
      <c r="J238" s="49">
        <v>100</v>
      </c>
      <c r="K238" s="49"/>
      <c r="L238" s="49"/>
      <c r="M238" s="49"/>
      <c r="N238" s="49"/>
      <c r="O238" s="49">
        <v>400</v>
      </c>
      <c r="P238" s="49"/>
      <c r="Q238" s="49"/>
    </row>
    <row r="239" spans="2:17" s="47" customFormat="1" ht="12.75">
      <c r="B239" s="51"/>
      <c r="D239" s="49"/>
      <c r="E239" s="49"/>
      <c r="F239" s="167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</row>
    <row r="240" spans="2:17" s="47" customFormat="1" ht="51">
      <c r="B240" s="51"/>
      <c r="C240" s="47" t="s">
        <v>58</v>
      </c>
      <c r="D240" s="49">
        <v>2.5</v>
      </c>
      <c r="E240" s="49">
        <v>500</v>
      </c>
      <c r="F240" s="167">
        <v>500</v>
      </c>
      <c r="G240" s="49"/>
      <c r="H240" s="49"/>
      <c r="I240" s="49">
        <v>400</v>
      </c>
      <c r="J240" s="49">
        <v>100</v>
      </c>
      <c r="K240" s="49"/>
      <c r="L240" s="49"/>
      <c r="M240" s="49"/>
      <c r="N240" s="49"/>
      <c r="O240" s="49">
        <v>500</v>
      </c>
      <c r="P240" s="49"/>
      <c r="Q240" s="49"/>
    </row>
    <row r="241" spans="2:17" s="47" customFormat="1" ht="12.75">
      <c r="B241" s="51"/>
      <c r="D241" s="49"/>
      <c r="E241" s="49"/>
      <c r="F241" s="167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</row>
    <row r="242" spans="2:17" s="47" customFormat="1" ht="51">
      <c r="B242" s="51"/>
      <c r="C242" s="51" t="s">
        <v>59</v>
      </c>
      <c r="D242" s="49">
        <v>5.5</v>
      </c>
      <c r="E242" s="49">
        <v>800</v>
      </c>
      <c r="F242" s="167">
        <v>800</v>
      </c>
      <c r="G242" s="49">
        <v>600</v>
      </c>
      <c r="H242" s="49"/>
      <c r="I242" s="49">
        <v>200</v>
      </c>
      <c r="J242" s="49"/>
      <c r="K242" s="49"/>
      <c r="L242" s="49"/>
      <c r="M242" s="49"/>
      <c r="N242" s="49"/>
      <c r="O242" s="49">
        <v>800</v>
      </c>
      <c r="P242" s="49"/>
      <c r="Q242" s="49"/>
    </row>
    <row r="243" spans="2:17" s="47" customFormat="1" ht="12.75">
      <c r="B243" s="51"/>
      <c r="D243" s="49"/>
      <c r="E243" s="49"/>
      <c r="F243" s="167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</row>
    <row r="244" spans="2:17" s="47" customFormat="1" ht="38.25">
      <c r="B244" s="51"/>
      <c r="C244" s="47" t="s">
        <v>60</v>
      </c>
      <c r="D244" s="49">
        <v>2</v>
      </c>
      <c r="E244" s="49">
        <v>400</v>
      </c>
      <c r="F244" s="167">
        <v>0</v>
      </c>
      <c r="G244" s="49"/>
      <c r="H244" s="49"/>
      <c r="I244" s="49"/>
      <c r="J244" s="49"/>
      <c r="K244" s="49"/>
      <c r="L244" s="49"/>
      <c r="M244" s="49"/>
      <c r="N244" s="49"/>
      <c r="O244" s="49"/>
      <c r="P244" s="49">
        <v>400</v>
      </c>
      <c r="Q244" s="49"/>
    </row>
    <row r="245" spans="2:17" s="47" customFormat="1" ht="12.75">
      <c r="B245" s="51"/>
      <c r="D245" s="49"/>
      <c r="E245" s="49"/>
      <c r="F245" s="167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</row>
    <row r="246" spans="2:17" s="47" customFormat="1" ht="51">
      <c r="B246" s="51"/>
      <c r="C246" s="47" t="s">
        <v>61</v>
      </c>
      <c r="D246" s="49"/>
      <c r="E246" s="49"/>
      <c r="F246" s="167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</row>
    <row r="247" spans="2:17" s="47" customFormat="1" ht="12.75">
      <c r="B247" s="51"/>
      <c r="D247" s="49"/>
      <c r="E247" s="49"/>
      <c r="F247" s="167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</row>
    <row r="248" spans="2:17" s="47" customFormat="1" ht="38.25">
      <c r="B248" s="51"/>
      <c r="C248" s="47" t="s">
        <v>62</v>
      </c>
      <c r="D248" s="49">
        <v>8</v>
      </c>
      <c r="E248" s="50">
        <v>1200</v>
      </c>
      <c r="F248" s="167">
        <v>0</v>
      </c>
      <c r="G248" s="49"/>
      <c r="H248" s="49"/>
      <c r="I248" s="49"/>
      <c r="J248" s="49"/>
      <c r="K248" s="49"/>
      <c r="L248" s="49"/>
      <c r="M248" s="49"/>
      <c r="N248" s="49"/>
      <c r="O248" s="49"/>
      <c r="P248" s="49">
        <v>1200</v>
      </c>
      <c r="Q248" s="49"/>
    </row>
    <row r="249" spans="2:17" s="47" customFormat="1" ht="12.75">
      <c r="B249" s="51"/>
      <c r="D249" s="49"/>
      <c r="E249" s="49"/>
      <c r="F249" s="167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</row>
    <row r="250" spans="2:17" s="47" customFormat="1" ht="38.25">
      <c r="B250" s="51"/>
      <c r="C250" s="47" t="s">
        <v>63</v>
      </c>
      <c r="D250" s="49">
        <v>5.6</v>
      </c>
      <c r="E250" s="49">
        <v>800</v>
      </c>
      <c r="F250" s="167">
        <v>800</v>
      </c>
      <c r="G250" s="49">
        <v>500</v>
      </c>
      <c r="H250" s="49"/>
      <c r="I250" s="49">
        <v>200</v>
      </c>
      <c r="J250" s="49">
        <v>100</v>
      </c>
      <c r="K250" s="49">
        <v>800</v>
      </c>
      <c r="L250" s="49"/>
      <c r="M250" s="49"/>
      <c r="N250" s="49"/>
      <c r="O250" s="49"/>
      <c r="P250" s="49"/>
      <c r="Q250" s="49"/>
    </row>
    <row r="251" spans="2:17" s="47" customFormat="1" ht="12.75">
      <c r="B251" s="51"/>
      <c r="D251" s="49"/>
      <c r="E251" s="49"/>
      <c r="F251" s="167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</row>
    <row r="252" spans="2:17" s="47" customFormat="1" ht="38.25">
      <c r="B252" s="51"/>
      <c r="C252" s="47" t="s">
        <v>65</v>
      </c>
      <c r="D252" s="49">
        <v>1.1</v>
      </c>
      <c r="E252" s="49">
        <v>200</v>
      </c>
      <c r="F252" s="167">
        <v>200</v>
      </c>
      <c r="G252" s="49"/>
      <c r="H252" s="49"/>
      <c r="I252" s="49">
        <v>100</v>
      </c>
      <c r="J252" s="49">
        <v>100</v>
      </c>
      <c r="K252" s="49">
        <v>200</v>
      </c>
      <c r="L252" s="49"/>
      <c r="M252" s="49"/>
      <c r="N252" s="49"/>
      <c r="O252" s="49"/>
      <c r="P252" s="49"/>
      <c r="Q252" s="49"/>
    </row>
    <row r="253" spans="2:17" s="47" customFormat="1" ht="12.75">
      <c r="B253" s="51"/>
      <c r="D253" s="49"/>
      <c r="E253" s="49"/>
      <c r="F253" s="167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</row>
    <row r="254" spans="2:17" s="47" customFormat="1" ht="51">
      <c r="B254" s="51"/>
      <c r="C254" s="47" t="s">
        <v>66</v>
      </c>
      <c r="D254" s="49">
        <v>4</v>
      </c>
      <c r="E254" s="49">
        <v>600</v>
      </c>
      <c r="F254" s="167">
        <v>600</v>
      </c>
      <c r="G254" s="49">
        <v>500</v>
      </c>
      <c r="H254" s="49"/>
      <c r="I254" s="49">
        <v>100</v>
      </c>
      <c r="J254" s="49"/>
      <c r="K254" s="49">
        <v>600</v>
      </c>
      <c r="L254" s="49"/>
      <c r="M254" s="49"/>
      <c r="N254" s="49"/>
      <c r="O254" s="49"/>
      <c r="P254" s="49"/>
      <c r="Q254" s="49"/>
    </row>
    <row r="255" spans="2:17" s="47" customFormat="1" ht="12.75">
      <c r="B255" s="51"/>
      <c r="D255" s="49"/>
      <c r="E255" s="49"/>
      <c r="F255" s="167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</row>
    <row r="256" spans="2:17" s="47" customFormat="1" ht="51">
      <c r="B256" s="51"/>
      <c r="C256" s="47" t="s">
        <v>67</v>
      </c>
      <c r="D256" s="49">
        <v>5</v>
      </c>
      <c r="E256" s="50">
        <v>1700</v>
      </c>
      <c r="F256" s="167">
        <v>1700</v>
      </c>
      <c r="G256" s="49">
        <v>1000</v>
      </c>
      <c r="H256" s="49"/>
      <c r="I256" s="49">
        <v>700</v>
      </c>
      <c r="J256" s="49"/>
      <c r="K256" s="49"/>
      <c r="L256" s="49"/>
      <c r="M256" s="49"/>
      <c r="N256" s="49">
        <v>1000</v>
      </c>
      <c r="O256" s="49">
        <v>700</v>
      </c>
      <c r="P256" s="49"/>
      <c r="Q256" s="49"/>
    </row>
    <row r="257" spans="2:17" s="47" customFormat="1" ht="12.75">
      <c r="B257" s="51"/>
      <c r="D257" s="49"/>
      <c r="E257" s="49"/>
      <c r="F257" s="167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</row>
    <row r="258" spans="2:17" s="47" customFormat="1" ht="38.25">
      <c r="B258" s="51"/>
      <c r="C258" s="47" t="s">
        <v>68</v>
      </c>
      <c r="D258" s="49">
        <v>1.2</v>
      </c>
      <c r="E258" s="49">
        <v>200</v>
      </c>
      <c r="F258" s="167">
        <v>200</v>
      </c>
      <c r="G258" s="49"/>
      <c r="H258" s="49"/>
      <c r="I258" s="49">
        <v>100</v>
      </c>
      <c r="J258" s="49">
        <v>100</v>
      </c>
      <c r="K258" s="49"/>
      <c r="L258" s="49">
        <v>200</v>
      </c>
      <c r="M258" s="49"/>
      <c r="N258" s="49"/>
      <c r="O258" s="49"/>
      <c r="P258" s="49"/>
      <c r="Q258" s="49"/>
    </row>
    <row r="259" spans="2:17" s="47" customFormat="1" ht="12.75">
      <c r="B259" s="51"/>
      <c r="D259" s="49"/>
      <c r="E259" s="49"/>
      <c r="F259" s="167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</row>
    <row r="260" spans="2:17" s="47" customFormat="1" ht="38.25">
      <c r="B260" s="51"/>
      <c r="C260" s="47" t="s">
        <v>69</v>
      </c>
      <c r="D260" s="49">
        <v>1</v>
      </c>
      <c r="E260" s="49">
        <v>150</v>
      </c>
      <c r="F260" s="167">
        <v>150</v>
      </c>
      <c r="G260" s="49"/>
      <c r="H260" s="49"/>
      <c r="I260" s="49">
        <v>150</v>
      </c>
      <c r="J260" s="49"/>
      <c r="K260" s="49"/>
      <c r="L260" s="49"/>
      <c r="M260" s="49"/>
      <c r="N260" s="49">
        <v>150</v>
      </c>
      <c r="O260" s="49"/>
      <c r="P260" s="49"/>
      <c r="Q260" s="49"/>
    </row>
    <row r="261" spans="2:17" s="47" customFormat="1" ht="12.75">
      <c r="B261" s="51"/>
      <c r="D261" s="49"/>
      <c r="E261" s="49"/>
      <c r="F261" s="167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</row>
    <row r="262" spans="2:17" s="47" customFormat="1" ht="38.25">
      <c r="B262" s="51"/>
      <c r="C262" s="47" t="s">
        <v>70</v>
      </c>
      <c r="D262" s="49">
        <v>6.2</v>
      </c>
      <c r="E262" s="49">
        <v>1000</v>
      </c>
      <c r="F262" s="167">
        <v>0</v>
      </c>
      <c r="G262" s="49"/>
      <c r="H262" s="49"/>
      <c r="I262" s="49"/>
      <c r="J262" s="49"/>
      <c r="K262" s="49"/>
      <c r="L262" s="49"/>
      <c r="M262" s="49"/>
      <c r="N262" s="49"/>
      <c r="O262" s="49"/>
      <c r="P262" s="49">
        <v>1000</v>
      </c>
      <c r="Q262" s="49"/>
    </row>
    <row r="263" spans="2:17" s="47" customFormat="1" ht="12.75">
      <c r="B263" s="51"/>
      <c r="D263" s="49"/>
      <c r="E263" s="49"/>
      <c r="F263" s="167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</row>
    <row r="264" spans="2:17" s="47" customFormat="1" ht="89.25">
      <c r="B264" s="51"/>
      <c r="C264" s="47" t="s">
        <v>71</v>
      </c>
      <c r="D264" s="49">
        <v>6</v>
      </c>
      <c r="E264" s="49">
        <v>1000</v>
      </c>
      <c r="F264" s="167">
        <v>0</v>
      </c>
      <c r="G264" s="49"/>
      <c r="H264" s="49"/>
      <c r="I264" s="49"/>
      <c r="J264" s="49"/>
      <c r="K264" s="49"/>
      <c r="L264" s="49"/>
      <c r="M264" s="49"/>
      <c r="N264" s="49"/>
      <c r="O264" s="49"/>
      <c r="P264" s="49">
        <v>1000</v>
      </c>
      <c r="Q264" s="49"/>
    </row>
    <row r="265" spans="2:17" s="47" customFormat="1" ht="12.75">
      <c r="B265" s="51"/>
      <c r="D265" s="49"/>
      <c r="E265" s="49"/>
      <c r="F265" s="167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</row>
    <row r="266" spans="2:17" s="47" customFormat="1" ht="12.75">
      <c r="B266" s="51"/>
      <c r="C266" s="47" t="s">
        <v>72</v>
      </c>
      <c r="D266" s="49"/>
      <c r="E266" s="49"/>
      <c r="F266" s="167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</row>
    <row r="267" spans="2:17" s="47" customFormat="1" ht="15.75" customHeight="1">
      <c r="B267" s="51"/>
      <c r="C267" s="47" t="s">
        <v>73</v>
      </c>
      <c r="D267" s="49">
        <v>14</v>
      </c>
      <c r="E267" s="50">
        <v>2100</v>
      </c>
      <c r="F267" s="167">
        <v>0</v>
      </c>
      <c r="G267" s="49"/>
      <c r="H267" s="49"/>
      <c r="I267" s="49"/>
      <c r="J267" s="49"/>
      <c r="K267" s="49"/>
      <c r="L267" s="49"/>
      <c r="M267" s="49"/>
      <c r="N267" s="49"/>
      <c r="O267" s="49"/>
      <c r="P267" s="49">
        <v>2100</v>
      </c>
      <c r="Q267" s="49"/>
    </row>
    <row r="268" spans="2:17" s="47" customFormat="1" ht="12.75">
      <c r="B268" s="51"/>
      <c r="D268" s="49"/>
      <c r="E268" s="49"/>
      <c r="F268" s="167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</row>
    <row r="269" spans="2:17" s="47" customFormat="1" ht="63.75">
      <c r="B269" s="51"/>
      <c r="C269" s="47" t="s">
        <v>74</v>
      </c>
      <c r="D269" s="49">
        <v>6.5</v>
      </c>
      <c r="E269" s="49">
        <v>1000</v>
      </c>
      <c r="F269" s="167">
        <v>1000</v>
      </c>
      <c r="G269" s="49">
        <v>800</v>
      </c>
      <c r="H269" s="49"/>
      <c r="I269" s="49">
        <v>200</v>
      </c>
      <c r="J269" s="49"/>
      <c r="K269" s="49"/>
      <c r="L269" s="49"/>
      <c r="M269" s="49"/>
      <c r="N269" s="49">
        <v>1000</v>
      </c>
      <c r="O269" s="49"/>
      <c r="P269" s="49"/>
      <c r="Q269" s="49"/>
    </row>
    <row r="270" spans="2:17" s="47" customFormat="1" ht="12.75">
      <c r="B270" s="51"/>
      <c r="D270" s="49"/>
      <c r="E270" s="49"/>
      <c r="F270" s="167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</row>
    <row r="271" spans="2:17" s="47" customFormat="1" ht="38.25">
      <c r="B271" s="51"/>
      <c r="C271" s="47" t="s">
        <v>75</v>
      </c>
      <c r="D271" s="49">
        <v>2.5</v>
      </c>
      <c r="E271" s="49">
        <v>400</v>
      </c>
      <c r="F271" s="167">
        <v>0</v>
      </c>
      <c r="G271" s="49"/>
      <c r="H271" s="49"/>
      <c r="I271" s="49"/>
      <c r="J271" s="49"/>
      <c r="K271" s="49"/>
      <c r="L271" s="49"/>
      <c r="M271" s="49"/>
      <c r="N271" s="49"/>
      <c r="O271" s="49"/>
      <c r="P271" s="49">
        <v>400</v>
      </c>
      <c r="Q271" s="49"/>
    </row>
    <row r="272" spans="2:17" s="47" customFormat="1" ht="12.75">
      <c r="B272" s="51"/>
      <c r="D272" s="49"/>
      <c r="E272" s="49"/>
      <c r="F272" s="167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</row>
    <row r="273" spans="2:17" s="47" customFormat="1" ht="38.25">
      <c r="B273" s="51"/>
      <c r="C273" s="47" t="s">
        <v>76</v>
      </c>
      <c r="D273" s="49">
        <v>1</v>
      </c>
      <c r="E273" s="49">
        <v>200</v>
      </c>
      <c r="F273" s="167">
        <v>0</v>
      </c>
      <c r="G273" s="49"/>
      <c r="H273" s="49"/>
      <c r="I273" s="49"/>
      <c r="J273" s="49"/>
      <c r="K273" s="49"/>
      <c r="L273" s="49"/>
      <c r="M273" s="49"/>
      <c r="N273" s="49"/>
      <c r="O273" s="49"/>
      <c r="P273" s="49">
        <v>200</v>
      </c>
      <c r="Q273" s="49"/>
    </row>
    <row r="274" spans="2:17" s="47" customFormat="1" ht="12.75">
      <c r="B274" s="51"/>
      <c r="D274" s="49"/>
      <c r="E274" s="49"/>
      <c r="F274" s="167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</row>
    <row r="275" spans="2:17" s="47" customFormat="1" ht="25.5">
      <c r="B275" s="51"/>
      <c r="C275" s="47" t="s">
        <v>77</v>
      </c>
      <c r="D275" s="49">
        <v>0.4</v>
      </c>
      <c r="E275" s="49">
        <v>40</v>
      </c>
      <c r="F275" s="167">
        <v>0</v>
      </c>
      <c r="G275" s="49"/>
      <c r="H275" s="49"/>
      <c r="I275" s="49"/>
      <c r="J275" s="49"/>
      <c r="K275" s="49"/>
      <c r="L275" s="49"/>
      <c r="M275" s="49"/>
      <c r="N275" s="49"/>
      <c r="O275" s="49"/>
      <c r="P275" s="49">
        <v>40</v>
      </c>
      <c r="Q275" s="49"/>
    </row>
    <row r="276" spans="2:17" s="47" customFormat="1" ht="12.75">
      <c r="B276" s="51"/>
      <c r="D276" s="49"/>
      <c r="E276" s="49"/>
      <c r="F276" s="167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</row>
    <row r="277" spans="2:17" s="47" customFormat="1" ht="63.75">
      <c r="B277" s="51"/>
      <c r="C277" s="47" t="s">
        <v>78</v>
      </c>
      <c r="D277" s="49">
        <v>5</v>
      </c>
      <c r="E277" s="49">
        <v>750</v>
      </c>
      <c r="F277" s="167">
        <v>0</v>
      </c>
      <c r="G277" s="49"/>
      <c r="H277" s="49"/>
      <c r="I277" s="49"/>
      <c r="J277" s="49"/>
      <c r="K277" s="49"/>
      <c r="L277" s="49"/>
      <c r="M277" s="49"/>
      <c r="N277" s="49"/>
      <c r="O277" s="49"/>
      <c r="P277" s="49">
        <v>750</v>
      </c>
      <c r="Q277" s="49"/>
    </row>
    <row r="278" spans="2:17" s="47" customFormat="1" ht="12.75">
      <c r="B278" s="51"/>
      <c r="D278" s="49"/>
      <c r="E278" s="49"/>
      <c r="F278" s="167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</row>
    <row r="279" spans="2:17" s="47" customFormat="1" ht="51">
      <c r="B279" s="51"/>
      <c r="C279" s="47" t="s">
        <v>79</v>
      </c>
      <c r="D279" s="49">
        <v>3</v>
      </c>
      <c r="E279" s="49">
        <v>450</v>
      </c>
      <c r="F279" s="167">
        <v>450</v>
      </c>
      <c r="G279" s="49">
        <v>400</v>
      </c>
      <c r="H279" s="49"/>
      <c r="I279" s="49">
        <v>50</v>
      </c>
      <c r="J279" s="49"/>
      <c r="K279" s="49"/>
      <c r="L279" s="49">
        <v>450</v>
      </c>
      <c r="M279" s="49"/>
      <c r="N279" s="49"/>
      <c r="O279" s="49"/>
      <c r="P279" s="49"/>
      <c r="Q279" s="49"/>
    </row>
    <row r="280" spans="2:17" s="47" customFormat="1" ht="12.75">
      <c r="B280" s="51"/>
      <c r="D280" s="49"/>
      <c r="E280" s="49"/>
      <c r="F280" s="167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</row>
    <row r="281" spans="2:17" s="47" customFormat="1" ht="51">
      <c r="B281" s="51"/>
      <c r="C281" s="47" t="s">
        <v>80</v>
      </c>
      <c r="D281" s="49">
        <v>3</v>
      </c>
      <c r="E281" s="49">
        <v>450</v>
      </c>
      <c r="F281" s="167">
        <v>450</v>
      </c>
      <c r="G281" s="49">
        <v>400</v>
      </c>
      <c r="H281" s="49"/>
      <c r="I281" s="49">
        <v>50</v>
      </c>
      <c r="J281" s="49"/>
      <c r="K281" s="49"/>
      <c r="L281" s="49"/>
      <c r="M281" s="49">
        <v>450</v>
      </c>
      <c r="N281" s="49"/>
      <c r="O281" s="49"/>
      <c r="P281" s="49"/>
      <c r="Q281" s="49"/>
    </row>
    <row r="282" spans="2:17" s="47" customFormat="1" ht="12.75">
      <c r="B282" s="51"/>
      <c r="D282" s="49"/>
      <c r="E282" s="49"/>
      <c r="F282" s="167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</row>
    <row r="283" spans="2:17" s="47" customFormat="1" ht="63.75">
      <c r="B283" s="51"/>
      <c r="C283" s="47" t="s">
        <v>81</v>
      </c>
      <c r="D283" s="49">
        <v>6.285</v>
      </c>
      <c r="E283" s="49">
        <v>900</v>
      </c>
      <c r="F283" s="167">
        <v>900</v>
      </c>
      <c r="G283" s="49">
        <v>600</v>
      </c>
      <c r="H283" s="49"/>
      <c r="I283" s="49">
        <v>300</v>
      </c>
      <c r="J283" s="49"/>
      <c r="K283" s="49">
        <v>900</v>
      </c>
      <c r="L283" s="49"/>
      <c r="M283" s="49"/>
      <c r="N283" s="49"/>
      <c r="O283" s="49"/>
      <c r="P283" s="49"/>
      <c r="Q283" s="49"/>
    </row>
    <row r="284" spans="2:17" s="47" customFormat="1" ht="12.75">
      <c r="B284" s="51"/>
      <c r="D284" s="49"/>
      <c r="E284" s="49"/>
      <c r="F284" s="167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</row>
    <row r="285" spans="2:17" s="47" customFormat="1" ht="25.5">
      <c r="B285" s="51"/>
      <c r="C285" s="47" t="s">
        <v>82</v>
      </c>
      <c r="D285" s="49">
        <v>7</v>
      </c>
      <c r="E285" s="49">
        <v>1100</v>
      </c>
      <c r="F285" s="167">
        <v>0</v>
      </c>
      <c r="G285" s="49"/>
      <c r="H285" s="49"/>
      <c r="I285" s="49"/>
      <c r="J285" s="49"/>
      <c r="K285" s="49"/>
      <c r="L285" s="49"/>
      <c r="M285" s="49"/>
      <c r="N285" s="49"/>
      <c r="O285" s="49"/>
      <c r="P285" s="49">
        <v>1100</v>
      </c>
      <c r="Q285" s="49"/>
    </row>
    <row r="286" spans="2:17" s="47" customFormat="1" ht="12.75">
      <c r="B286" s="51"/>
      <c r="D286" s="49"/>
      <c r="E286" s="49"/>
      <c r="F286" s="167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</row>
    <row r="287" spans="2:17" s="47" customFormat="1" ht="38.25">
      <c r="B287" s="51"/>
      <c r="C287" s="47" t="s">
        <v>84</v>
      </c>
      <c r="D287" s="49">
        <v>0.3</v>
      </c>
      <c r="E287" s="49">
        <v>50</v>
      </c>
      <c r="F287" s="167">
        <v>50</v>
      </c>
      <c r="G287" s="49"/>
      <c r="H287" s="49"/>
      <c r="I287" s="49">
        <v>50</v>
      </c>
      <c r="J287" s="49"/>
      <c r="K287" s="49">
        <v>50</v>
      </c>
      <c r="L287" s="49"/>
      <c r="M287" s="49"/>
      <c r="N287" s="49"/>
      <c r="O287" s="49"/>
      <c r="P287" s="49"/>
      <c r="Q287" s="49"/>
    </row>
    <row r="288" spans="2:17" s="47" customFormat="1" ht="12.75">
      <c r="B288" s="51"/>
      <c r="D288" s="49"/>
      <c r="E288" s="49"/>
      <c r="F288" s="167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</row>
    <row r="289" spans="2:17" s="47" customFormat="1" ht="25.5">
      <c r="B289" s="51"/>
      <c r="C289" s="47" t="s">
        <v>83</v>
      </c>
      <c r="D289" s="49">
        <v>0.44</v>
      </c>
      <c r="E289" s="49">
        <v>60</v>
      </c>
      <c r="F289" s="167">
        <v>60</v>
      </c>
      <c r="G289" s="49"/>
      <c r="H289" s="49"/>
      <c r="I289" s="49">
        <v>60</v>
      </c>
      <c r="J289" s="49"/>
      <c r="K289" s="49">
        <v>60</v>
      </c>
      <c r="L289" s="49"/>
      <c r="M289" s="49"/>
      <c r="N289" s="49"/>
      <c r="O289" s="49"/>
      <c r="P289" s="49"/>
      <c r="Q289" s="49"/>
    </row>
    <row r="290" spans="2:17" s="47" customFormat="1" ht="12.75">
      <c r="B290" s="51"/>
      <c r="D290" s="49"/>
      <c r="E290" s="49"/>
      <c r="F290" s="167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</row>
    <row r="291" spans="2:17" s="47" customFormat="1" ht="38.25">
      <c r="B291" s="51"/>
      <c r="C291" s="47" t="s">
        <v>85</v>
      </c>
      <c r="D291" s="49">
        <v>8.1</v>
      </c>
      <c r="E291" s="49">
        <v>2000</v>
      </c>
      <c r="F291" s="167">
        <v>2000</v>
      </c>
      <c r="G291" s="49">
        <v>1500</v>
      </c>
      <c r="H291" s="49"/>
      <c r="I291" s="49">
        <v>500</v>
      </c>
      <c r="J291" s="49"/>
      <c r="K291" s="49">
        <v>1000</v>
      </c>
      <c r="L291" s="49">
        <v>1000</v>
      </c>
      <c r="M291" s="49"/>
      <c r="N291" s="49"/>
      <c r="O291" s="49"/>
      <c r="P291" s="49"/>
      <c r="Q291" s="49"/>
    </row>
    <row r="292" spans="2:17" s="47" customFormat="1" ht="12.75">
      <c r="B292" s="51"/>
      <c r="D292" s="49"/>
      <c r="E292" s="49"/>
      <c r="F292" s="167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</row>
    <row r="293" spans="2:17" s="47" customFormat="1" ht="63.75">
      <c r="B293" s="51"/>
      <c r="C293" s="47" t="s">
        <v>86</v>
      </c>
      <c r="D293" s="49">
        <v>4</v>
      </c>
      <c r="E293" s="49">
        <v>600</v>
      </c>
      <c r="F293" s="167">
        <v>600</v>
      </c>
      <c r="G293" s="49">
        <v>500</v>
      </c>
      <c r="H293" s="49"/>
      <c r="I293" s="49">
        <v>100</v>
      </c>
      <c r="J293" s="49"/>
      <c r="K293" s="49"/>
      <c r="L293" s="49"/>
      <c r="M293" s="49">
        <v>600</v>
      </c>
      <c r="N293" s="49"/>
      <c r="O293" s="49"/>
      <c r="P293" s="49"/>
      <c r="Q293" s="49"/>
    </row>
    <row r="294" spans="2:17" s="47" customFormat="1" ht="12.75">
      <c r="B294" s="51"/>
      <c r="D294" s="49"/>
      <c r="E294" s="49"/>
      <c r="F294" s="167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</row>
    <row r="295" spans="2:17" s="47" customFormat="1" ht="51">
      <c r="B295" s="51"/>
      <c r="C295" s="47" t="s">
        <v>87</v>
      </c>
      <c r="D295" s="49">
        <v>11</v>
      </c>
      <c r="E295" s="49">
        <v>1700</v>
      </c>
      <c r="F295" s="167">
        <v>0</v>
      </c>
      <c r="G295" s="49"/>
      <c r="H295" s="49"/>
      <c r="I295" s="49"/>
      <c r="J295" s="49"/>
      <c r="K295" s="49"/>
      <c r="L295" s="49"/>
      <c r="M295" s="49"/>
      <c r="N295" s="49"/>
      <c r="O295" s="49"/>
      <c r="P295" s="49">
        <v>1700</v>
      </c>
      <c r="Q295" s="49"/>
    </row>
    <row r="296" spans="2:17" s="47" customFormat="1" ht="12.75">
      <c r="B296" s="51"/>
      <c r="D296" s="49"/>
      <c r="E296" s="49"/>
      <c r="F296" s="167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</row>
    <row r="297" spans="2:17" s="47" customFormat="1" ht="38.25" hidden="1">
      <c r="B297" s="51"/>
      <c r="C297" s="47" t="s">
        <v>465</v>
      </c>
      <c r="D297" s="49">
        <v>6</v>
      </c>
      <c r="E297" s="49">
        <v>900</v>
      </c>
      <c r="F297" s="167"/>
      <c r="G297" s="49">
        <v>600</v>
      </c>
      <c r="H297" s="49"/>
      <c r="I297" s="49">
        <v>300</v>
      </c>
      <c r="J297" s="49"/>
      <c r="K297" s="49"/>
      <c r="L297" s="49"/>
      <c r="M297" s="49"/>
      <c r="N297" s="49"/>
      <c r="O297" s="49"/>
      <c r="P297" s="49">
        <v>900</v>
      </c>
      <c r="Q297" s="49"/>
    </row>
    <row r="298" spans="2:17" s="47" customFormat="1" ht="12.75" hidden="1">
      <c r="B298" s="51"/>
      <c r="D298" s="49"/>
      <c r="E298" s="49"/>
      <c r="F298" s="167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</row>
    <row r="299" spans="2:17" s="47" customFormat="1" ht="89.25">
      <c r="B299" s="51"/>
      <c r="C299" s="47" t="s">
        <v>88</v>
      </c>
      <c r="D299" s="49">
        <v>15</v>
      </c>
      <c r="E299" s="49">
        <v>2250</v>
      </c>
      <c r="F299" s="167">
        <v>0</v>
      </c>
      <c r="G299" s="49"/>
      <c r="H299" s="49"/>
      <c r="I299" s="49"/>
      <c r="J299" s="49"/>
      <c r="K299" s="49"/>
      <c r="L299" s="49"/>
      <c r="M299" s="49"/>
      <c r="N299" s="49"/>
      <c r="O299" s="49"/>
      <c r="P299" s="49">
        <v>2250</v>
      </c>
      <c r="Q299" s="49"/>
    </row>
    <row r="300" spans="2:17" s="47" customFormat="1" ht="12.75">
      <c r="B300" s="51"/>
      <c r="D300" s="49"/>
      <c r="E300" s="49"/>
      <c r="F300" s="167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</row>
    <row r="301" spans="2:17" s="47" customFormat="1" ht="76.5">
      <c r="B301" s="51"/>
      <c r="C301" s="47" t="s">
        <v>89</v>
      </c>
      <c r="D301" s="49">
        <v>7.5</v>
      </c>
      <c r="E301" s="49">
        <v>1130</v>
      </c>
      <c r="F301" s="167">
        <v>1130</v>
      </c>
      <c r="G301" s="49">
        <v>1000</v>
      </c>
      <c r="H301" s="49"/>
      <c r="I301" s="49">
        <v>130</v>
      </c>
      <c r="J301" s="49"/>
      <c r="K301" s="49"/>
      <c r="L301" s="49"/>
      <c r="M301" s="49">
        <v>500</v>
      </c>
      <c r="N301" s="49">
        <v>630</v>
      </c>
      <c r="O301" s="49"/>
      <c r="P301" s="49"/>
      <c r="Q301" s="49"/>
    </row>
    <row r="302" spans="2:17" s="47" customFormat="1" ht="12.75">
      <c r="B302" s="51"/>
      <c r="D302" s="49"/>
      <c r="E302" s="49"/>
      <c r="F302" s="167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</row>
    <row r="303" spans="2:17" s="47" customFormat="1" ht="38.25">
      <c r="B303" s="51"/>
      <c r="C303" s="47" t="s">
        <v>90</v>
      </c>
      <c r="D303" s="49">
        <v>4.6</v>
      </c>
      <c r="E303" s="49">
        <v>700</v>
      </c>
      <c r="F303" s="167">
        <v>0</v>
      </c>
      <c r="G303" s="49"/>
      <c r="H303" s="49"/>
      <c r="I303" s="49"/>
      <c r="J303" s="49"/>
      <c r="K303" s="49"/>
      <c r="L303" s="49"/>
      <c r="M303" s="49"/>
      <c r="N303" s="49"/>
      <c r="O303" s="49"/>
      <c r="P303" s="49">
        <v>700</v>
      </c>
      <c r="Q303" s="49"/>
    </row>
    <row r="304" spans="2:17" s="47" customFormat="1" ht="12.75">
      <c r="B304" s="51"/>
      <c r="D304" s="49"/>
      <c r="E304" s="49"/>
      <c r="F304" s="167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</row>
    <row r="305" spans="2:17" s="47" customFormat="1" ht="38.25">
      <c r="B305" s="51"/>
      <c r="C305" s="47" t="s">
        <v>466</v>
      </c>
      <c r="D305" s="49">
        <v>13.4</v>
      </c>
      <c r="E305" s="49">
        <v>2000</v>
      </c>
      <c r="F305" s="167">
        <v>2000</v>
      </c>
      <c r="G305" s="49">
        <v>1500</v>
      </c>
      <c r="H305" s="49"/>
      <c r="I305" s="49">
        <v>500</v>
      </c>
      <c r="J305" s="49"/>
      <c r="K305" s="49"/>
      <c r="L305" s="49"/>
      <c r="M305" s="49">
        <v>500</v>
      </c>
      <c r="N305" s="49">
        <v>500</v>
      </c>
      <c r="O305" s="49">
        <v>1000</v>
      </c>
      <c r="P305" s="49"/>
      <c r="Q305" s="49"/>
    </row>
    <row r="306" spans="2:17" s="47" customFormat="1" ht="12.75">
      <c r="B306" s="51"/>
      <c r="D306" s="49"/>
      <c r="E306" s="49"/>
      <c r="F306" s="167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</row>
    <row r="307" spans="2:17" s="47" customFormat="1" ht="76.5">
      <c r="B307" s="51"/>
      <c r="C307" s="47" t="s">
        <v>97</v>
      </c>
      <c r="D307" s="49">
        <v>8</v>
      </c>
      <c r="E307" s="49">
        <v>1200</v>
      </c>
      <c r="F307" s="167">
        <v>0</v>
      </c>
      <c r="G307" s="49"/>
      <c r="H307" s="49"/>
      <c r="I307" s="49"/>
      <c r="J307" s="49"/>
      <c r="K307" s="49"/>
      <c r="L307" s="49"/>
      <c r="M307" s="49"/>
      <c r="N307" s="49"/>
      <c r="O307" s="49"/>
      <c r="P307" s="49">
        <v>1200</v>
      </c>
      <c r="Q307" s="49"/>
    </row>
    <row r="308" spans="2:17" s="47" customFormat="1" ht="12.75">
      <c r="B308" s="51"/>
      <c r="D308" s="49"/>
      <c r="E308" s="49"/>
      <c r="F308" s="167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</row>
    <row r="309" spans="2:17" s="47" customFormat="1" ht="76.5">
      <c r="B309" s="51"/>
      <c r="C309" s="47" t="s">
        <v>98</v>
      </c>
      <c r="D309" s="49">
        <v>30</v>
      </c>
      <c r="E309" s="49">
        <v>4500</v>
      </c>
      <c r="F309" s="167">
        <v>0</v>
      </c>
      <c r="G309" s="49"/>
      <c r="H309" s="49"/>
      <c r="I309" s="49"/>
      <c r="J309" s="49"/>
      <c r="K309" s="49"/>
      <c r="L309" s="49"/>
      <c r="M309" s="49"/>
      <c r="N309" s="49"/>
      <c r="O309" s="49"/>
      <c r="P309" s="49">
        <v>4500</v>
      </c>
      <c r="Q309" s="49"/>
    </row>
    <row r="310" spans="2:17" s="47" customFormat="1" ht="12.75">
      <c r="B310" s="51"/>
      <c r="D310" s="49"/>
      <c r="E310" s="49"/>
      <c r="F310" s="167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</row>
    <row r="311" spans="2:17" s="47" customFormat="1" ht="63.75">
      <c r="B311" s="51"/>
      <c r="C311" s="47" t="s">
        <v>99</v>
      </c>
      <c r="D311" s="49">
        <v>20</v>
      </c>
      <c r="E311" s="49">
        <v>3000</v>
      </c>
      <c r="F311" s="167">
        <v>0</v>
      </c>
      <c r="G311" s="49"/>
      <c r="H311" s="49"/>
      <c r="I311" s="49"/>
      <c r="J311" s="49"/>
      <c r="K311" s="49"/>
      <c r="L311" s="49"/>
      <c r="M311" s="49"/>
      <c r="N311" s="49"/>
      <c r="O311" s="49"/>
      <c r="P311" s="49">
        <v>3000</v>
      </c>
      <c r="Q311" s="49"/>
    </row>
    <row r="312" spans="2:17" s="47" customFormat="1" ht="12.75">
      <c r="B312" s="51"/>
      <c r="D312" s="49"/>
      <c r="E312" s="49"/>
      <c r="F312" s="167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</row>
    <row r="313" spans="2:17" s="47" customFormat="1" ht="63.75">
      <c r="B313" s="51"/>
      <c r="C313" s="47" t="s">
        <v>100</v>
      </c>
      <c r="D313" s="49">
        <v>3.5</v>
      </c>
      <c r="E313" s="49">
        <v>520</v>
      </c>
      <c r="F313" s="167">
        <v>0</v>
      </c>
      <c r="G313" s="49"/>
      <c r="H313" s="49"/>
      <c r="I313" s="49"/>
      <c r="J313" s="49"/>
      <c r="K313" s="49"/>
      <c r="L313" s="49"/>
      <c r="M313" s="49"/>
      <c r="N313" s="49"/>
      <c r="O313" s="49"/>
      <c r="P313" s="49">
        <v>520</v>
      </c>
      <c r="Q313" s="49"/>
    </row>
    <row r="314" spans="2:17" s="47" customFormat="1" ht="12.75">
      <c r="B314" s="51"/>
      <c r="D314" s="49"/>
      <c r="E314" s="49"/>
      <c r="F314" s="167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</row>
    <row r="315" spans="2:17" s="47" customFormat="1" ht="51">
      <c r="B315" s="51"/>
      <c r="C315" s="47" t="s">
        <v>101</v>
      </c>
      <c r="D315" s="49">
        <v>6</v>
      </c>
      <c r="E315" s="49">
        <v>900</v>
      </c>
      <c r="F315" s="167">
        <v>0</v>
      </c>
      <c r="G315" s="49"/>
      <c r="H315" s="49"/>
      <c r="I315" s="49"/>
      <c r="J315" s="49"/>
      <c r="K315" s="49"/>
      <c r="L315" s="49"/>
      <c r="M315" s="49"/>
      <c r="N315" s="49"/>
      <c r="O315" s="49"/>
      <c r="P315" s="49">
        <v>900</v>
      </c>
      <c r="Q315" s="49"/>
    </row>
    <row r="316" spans="2:17" s="47" customFormat="1" ht="12.75">
      <c r="B316" s="51"/>
      <c r="D316" s="49"/>
      <c r="E316" s="49"/>
      <c r="F316" s="167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</row>
    <row r="317" spans="2:17" s="47" customFormat="1" ht="38.25">
      <c r="B317" s="51"/>
      <c r="C317" s="47" t="s">
        <v>102</v>
      </c>
      <c r="D317" s="49">
        <v>5</v>
      </c>
      <c r="E317" s="49">
        <v>750</v>
      </c>
      <c r="F317" s="167">
        <v>0</v>
      </c>
      <c r="G317" s="49"/>
      <c r="H317" s="49"/>
      <c r="I317" s="49"/>
      <c r="J317" s="49"/>
      <c r="K317" s="49"/>
      <c r="L317" s="49"/>
      <c r="M317" s="49"/>
      <c r="N317" s="49"/>
      <c r="O317" s="49"/>
      <c r="P317" s="49">
        <v>750</v>
      </c>
      <c r="Q317" s="49"/>
    </row>
    <row r="318" spans="2:17" s="47" customFormat="1" ht="12.75">
      <c r="B318" s="51"/>
      <c r="D318" s="49"/>
      <c r="E318" s="49"/>
      <c r="F318" s="167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</row>
    <row r="319" spans="2:17" s="47" customFormat="1" ht="63.75">
      <c r="B319" s="51"/>
      <c r="C319" s="47" t="s">
        <v>103</v>
      </c>
      <c r="D319" s="49">
        <v>4</v>
      </c>
      <c r="E319" s="49">
        <v>600</v>
      </c>
      <c r="F319" s="167">
        <v>0</v>
      </c>
      <c r="G319" s="49"/>
      <c r="H319" s="49"/>
      <c r="I319" s="49"/>
      <c r="J319" s="49"/>
      <c r="K319" s="49"/>
      <c r="L319" s="49"/>
      <c r="M319" s="49"/>
      <c r="N319" s="49"/>
      <c r="O319" s="49"/>
      <c r="P319" s="49">
        <v>600</v>
      </c>
      <c r="Q319" s="49"/>
    </row>
    <row r="320" spans="2:17" s="47" customFormat="1" ht="12.75">
      <c r="B320" s="51"/>
      <c r="D320" s="49"/>
      <c r="E320" s="49"/>
      <c r="F320" s="167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</row>
    <row r="321" spans="2:17" s="47" customFormat="1" ht="51">
      <c r="B321" s="51"/>
      <c r="C321" s="47" t="s">
        <v>104</v>
      </c>
      <c r="D321" s="49">
        <v>5</v>
      </c>
      <c r="E321" s="49">
        <v>1000</v>
      </c>
      <c r="F321" s="167">
        <v>0</v>
      </c>
      <c r="G321" s="49"/>
      <c r="H321" s="49"/>
      <c r="I321" s="49"/>
      <c r="J321" s="49"/>
      <c r="K321" s="49"/>
      <c r="L321" s="49"/>
      <c r="M321" s="49"/>
      <c r="N321" s="49"/>
      <c r="O321" s="49"/>
      <c r="P321" s="49">
        <v>1000</v>
      </c>
      <c r="Q321" s="49"/>
    </row>
    <row r="322" spans="2:17" s="54" customFormat="1" ht="12.75">
      <c r="B322" s="131"/>
      <c r="D322" s="48"/>
      <c r="E322" s="48"/>
      <c r="F322" s="169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</row>
    <row r="323" spans="2:18" s="31" customFormat="1" ht="56.25" customHeight="1">
      <c r="B323" s="129" t="s">
        <v>175</v>
      </c>
      <c r="C323" s="32"/>
      <c r="D323" s="56">
        <f aca="true" t="shared" si="11" ref="D323:P323">D324+D326+D328+D330+D332+D334+D336+D338+D340+D342+D344+D346+D348+D350+D352+D354+D356+D358+D360+D362+D364+D366+D368+D370+D372</f>
        <v>174.75999999999996</v>
      </c>
      <c r="E323" s="56">
        <f t="shared" si="11"/>
        <v>40325</v>
      </c>
      <c r="F323" s="189">
        <f>F324+F326+F328+F330+F332+F334+F336+F338+F340+F342+F344+F346+F348+F350+F352+F354+F356+F358+F360+F362+F364+F366+F368+F370+F372</f>
        <v>6885</v>
      </c>
      <c r="G323" s="56">
        <f t="shared" si="11"/>
        <v>6700</v>
      </c>
      <c r="H323" s="56">
        <f t="shared" si="11"/>
        <v>0</v>
      </c>
      <c r="I323" s="56">
        <f t="shared" si="11"/>
        <v>185</v>
      </c>
      <c r="J323" s="56">
        <f t="shared" si="11"/>
        <v>0</v>
      </c>
      <c r="K323" s="56">
        <f t="shared" si="11"/>
        <v>1360</v>
      </c>
      <c r="L323" s="56">
        <f t="shared" si="11"/>
        <v>1350</v>
      </c>
      <c r="M323" s="56">
        <f t="shared" si="11"/>
        <v>1375</v>
      </c>
      <c r="N323" s="56">
        <f t="shared" si="11"/>
        <v>1360</v>
      </c>
      <c r="O323" s="56">
        <f t="shared" si="11"/>
        <v>1440</v>
      </c>
      <c r="P323" s="56">
        <f t="shared" si="11"/>
        <v>33440</v>
      </c>
      <c r="Q323" s="36"/>
      <c r="R323" s="36"/>
    </row>
    <row r="324" spans="2:16" s="15" customFormat="1" ht="12.75">
      <c r="B324" s="102"/>
      <c r="C324" s="15" t="s">
        <v>176</v>
      </c>
      <c r="D324" s="7">
        <v>2</v>
      </c>
      <c r="E324" s="7">
        <v>400</v>
      </c>
      <c r="F324" s="154">
        <v>400</v>
      </c>
      <c r="G324" s="7">
        <v>400</v>
      </c>
      <c r="H324" s="7"/>
      <c r="I324" s="7"/>
      <c r="J324" s="7"/>
      <c r="K324" s="7">
        <v>400</v>
      </c>
      <c r="L324" s="7"/>
      <c r="M324" s="7"/>
      <c r="N324" s="7"/>
      <c r="O324" s="7"/>
      <c r="P324" s="7"/>
    </row>
    <row r="325" spans="2:16" s="15" customFormat="1" ht="12.75">
      <c r="B325" s="102"/>
      <c r="D325" s="7"/>
      <c r="E325" s="7"/>
      <c r="F325" s="154"/>
      <c r="G325" s="7"/>
      <c r="H325" s="7"/>
      <c r="I325" s="7"/>
      <c r="J325" s="7"/>
      <c r="K325" s="7"/>
      <c r="L325" s="7"/>
      <c r="M325" s="7"/>
      <c r="N325" s="7"/>
      <c r="O325" s="7"/>
      <c r="P325" s="7"/>
    </row>
    <row r="326" spans="2:16" s="15" customFormat="1" ht="38.25">
      <c r="B326" s="129"/>
      <c r="C326" s="15" t="s">
        <v>177</v>
      </c>
      <c r="D326" s="7">
        <v>1.66</v>
      </c>
      <c r="E326" s="7">
        <v>250</v>
      </c>
      <c r="F326" s="154">
        <v>250</v>
      </c>
      <c r="G326" s="7">
        <v>250</v>
      </c>
      <c r="H326" s="7"/>
      <c r="I326" s="7"/>
      <c r="J326" s="7"/>
      <c r="K326" s="7">
        <v>250</v>
      </c>
      <c r="L326" s="7"/>
      <c r="M326" s="7"/>
      <c r="N326" s="7"/>
      <c r="O326" s="7"/>
      <c r="P326" s="7"/>
    </row>
    <row r="327" spans="2:16" s="15" customFormat="1" ht="12.75">
      <c r="B327" s="102"/>
      <c r="D327" s="7"/>
      <c r="E327" s="7"/>
      <c r="F327" s="154"/>
      <c r="G327" s="7"/>
      <c r="H327" s="7"/>
      <c r="I327" s="7"/>
      <c r="J327" s="7"/>
      <c r="K327" s="7"/>
      <c r="L327" s="7"/>
      <c r="M327" s="7"/>
      <c r="N327" s="7"/>
      <c r="O327" s="7"/>
      <c r="P327" s="7"/>
    </row>
    <row r="328" spans="2:16" s="15" customFormat="1" ht="14.25">
      <c r="B328" s="129"/>
      <c r="C328" s="15" t="s">
        <v>105</v>
      </c>
      <c r="D328" s="7">
        <v>18</v>
      </c>
      <c r="E328" s="7">
        <v>3150</v>
      </c>
      <c r="F328" s="154">
        <v>0</v>
      </c>
      <c r="G328" s="7"/>
      <c r="H328" s="7"/>
      <c r="I328" s="7"/>
      <c r="J328" s="7"/>
      <c r="K328" s="7"/>
      <c r="L328" s="7"/>
      <c r="M328" s="7"/>
      <c r="N328" s="7"/>
      <c r="O328" s="7"/>
      <c r="P328" s="7">
        <v>3150</v>
      </c>
    </row>
    <row r="329" spans="2:16" s="15" customFormat="1" ht="12.75">
      <c r="B329" s="102"/>
      <c r="D329" s="7"/>
      <c r="E329" s="7"/>
      <c r="F329" s="154"/>
      <c r="G329" s="7"/>
      <c r="H329" s="7"/>
      <c r="I329" s="7"/>
      <c r="J329" s="7"/>
      <c r="K329" s="7"/>
      <c r="L329" s="7"/>
      <c r="M329" s="7"/>
      <c r="N329" s="7"/>
      <c r="O329" s="7"/>
      <c r="P329" s="7"/>
    </row>
    <row r="330" spans="2:16" s="15" customFormat="1" ht="25.5">
      <c r="B330" s="102"/>
      <c r="C330" s="15" t="s">
        <v>514</v>
      </c>
      <c r="D330" s="7">
        <v>3</v>
      </c>
      <c r="E330" s="7">
        <v>830</v>
      </c>
      <c r="F330" s="154">
        <v>0</v>
      </c>
      <c r="G330" s="7"/>
      <c r="H330" s="7"/>
      <c r="I330" s="7"/>
      <c r="J330" s="7"/>
      <c r="K330" s="7"/>
      <c r="L330" s="7"/>
      <c r="M330" s="7"/>
      <c r="N330" s="7"/>
      <c r="O330" s="7"/>
      <c r="P330" s="7">
        <v>830</v>
      </c>
    </row>
    <row r="331" spans="2:16" s="15" customFormat="1" ht="12.75">
      <c r="B331" s="102"/>
      <c r="D331" s="7"/>
      <c r="E331" s="7"/>
      <c r="F331" s="154"/>
      <c r="G331" s="7"/>
      <c r="H331" s="7"/>
      <c r="I331" s="7"/>
      <c r="J331" s="7"/>
      <c r="K331" s="7"/>
      <c r="L331" s="7"/>
      <c r="M331" s="7"/>
      <c r="N331" s="7"/>
      <c r="O331" s="7"/>
      <c r="P331" s="7"/>
    </row>
    <row r="332" spans="2:16" s="15" customFormat="1" ht="25.5">
      <c r="B332" s="102"/>
      <c r="C332" s="15" t="s">
        <v>515</v>
      </c>
      <c r="D332" s="7">
        <v>1.5</v>
      </c>
      <c r="E332" s="7">
        <v>280</v>
      </c>
      <c r="F332" s="154">
        <v>0</v>
      </c>
      <c r="G332" s="7"/>
      <c r="H332" s="7"/>
      <c r="I332" s="7"/>
      <c r="J332" s="7"/>
      <c r="K332" s="7"/>
      <c r="L332" s="7"/>
      <c r="M332" s="7"/>
      <c r="N332" s="7"/>
      <c r="O332" s="7"/>
      <c r="P332" s="7">
        <v>280</v>
      </c>
    </row>
    <row r="333" spans="2:16" s="15" customFormat="1" ht="12.75">
      <c r="B333" s="102"/>
      <c r="D333" s="7"/>
      <c r="E333" s="7"/>
      <c r="F333" s="154"/>
      <c r="G333" s="7"/>
      <c r="H333" s="7"/>
      <c r="I333" s="7"/>
      <c r="J333" s="7"/>
      <c r="K333" s="7"/>
      <c r="L333" s="7"/>
      <c r="M333" s="7"/>
      <c r="N333" s="7"/>
      <c r="O333" s="7"/>
      <c r="P333" s="7"/>
    </row>
    <row r="334" spans="2:16" s="15" customFormat="1" ht="25.5">
      <c r="B334" s="129"/>
      <c r="C334" s="15" t="s">
        <v>178</v>
      </c>
      <c r="D334" s="7">
        <v>8</v>
      </c>
      <c r="E334" s="7">
        <v>3180</v>
      </c>
      <c r="F334" s="154">
        <v>3180</v>
      </c>
      <c r="G334" s="7">
        <v>3100</v>
      </c>
      <c r="H334" s="7"/>
      <c r="I334" s="7">
        <v>80</v>
      </c>
      <c r="J334" s="7"/>
      <c r="K334" s="7"/>
      <c r="L334" s="7">
        <v>1125</v>
      </c>
      <c r="M334" s="7">
        <v>1375</v>
      </c>
      <c r="N334" s="7">
        <v>680</v>
      </c>
      <c r="O334" s="7"/>
      <c r="P334" s="7"/>
    </row>
    <row r="335" spans="2:16" s="15" customFormat="1" ht="12.75">
      <c r="B335" s="102"/>
      <c r="D335" s="7"/>
      <c r="E335" s="7"/>
      <c r="F335" s="154"/>
      <c r="G335" s="7"/>
      <c r="H335" s="7"/>
      <c r="I335" s="7"/>
      <c r="J335" s="7"/>
      <c r="K335" s="7"/>
      <c r="L335" s="7"/>
      <c r="M335" s="7"/>
      <c r="N335" s="7"/>
      <c r="O335" s="7"/>
      <c r="P335" s="7"/>
    </row>
    <row r="336" spans="2:16" s="15" customFormat="1" ht="25.5">
      <c r="B336" s="102"/>
      <c r="C336" s="15" t="s">
        <v>179</v>
      </c>
      <c r="D336" s="7">
        <v>10</v>
      </c>
      <c r="E336" s="7">
        <v>1770</v>
      </c>
      <c r="F336" s="154">
        <v>0</v>
      </c>
      <c r="G336" s="7"/>
      <c r="H336" s="7"/>
      <c r="I336" s="7"/>
      <c r="J336" s="7"/>
      <c r="K336" s="7"/>
      <c r="L336" s="7"/>
      <c r="M336" s="7"/>
      <c r="N336" s="7"/>
      <c r="O336" s="7"/>
      <c r="P336" s="7">
        <v>1770</v>
      </c>
    </row>
    <row r="337" spans="2:16" s="15" customFormat="1" ht="12.75">
      <c r="B337" s="102"/>
      <c r="D337" s="7"/>
      <c r="E337" s="7"/>
      <c r="F337" s="154"/>
      <c r="G337" s="7"/>
      <c r="H337" s="7"/>
      <c r="I337" s="7"/>
      <c r="J337" s="7"/>
      <c r="K337" s="7"/>
      <c r="L337" s="7"/>
      <c r="M337" s="7"/>
      <c r="N337" s="7"/>
      <c r="O337" s="7"/>
      <c r="P337" s="7"/>
    </row>
    <row r="338" spans="2:16" s="15" customFormat="1" ht="25.5">
      <c r="B338" s="102"/>
      <c r="C338" s="15" t="s">
        <v>512</v>
      </c>
      <c r="D338" s="7">
        <v>3.5</v>
      </c>
      <c r="E338" s="7">
        <v>935</v>
      </c>
      <c r="F338" s="154">
        <v>935</v>
      </c>
      <c r="G338" s="7">
        <v>900</v>
      </c>
      <c r="H338" s="7"/>
      <c r="I338" s="7">
        <v>35</v>
      </c>
      <c r="J338" s="7"/>
      <c r="K338" s="7">
        <v>710</v>
      </c>
      <c r="L338" s="7">
        <v>225</v>
      </c>
      <c r="M338" s="7"/>
      <c r="N338" s="7"/>
      <c r="O338" s="7"/>
      <c r="P338" s="7"/>
    </row>
    <row r="339" spans="2:16" s="15" customFormat="1" ht="12.75">
      <c r="B339" s="102"/>
      <c r="D339" s="7"/>
      <c r="E339" s="7"/>
      <c r="F339" s="154"/>
      <c r="G339" s="7"/>
      <c r="H339" s="7"/>
      <c r="I339" s="7"/>
      <c r="J339" s="7"/>
      <c r="K339" s="7"/>
      <c r="L339" s="7"/>
      <c r="M339" s="7"/>
      <c r="N339" s="7"/>
      <c r="O339" s="7"/>
      <c r="P339" s="7"/>
    </row>
    <row r="340" spans="2:16" s="15" customFormat="1" ht="38.25">
      <c r="B340" s="129"/>
      <c r="C340" s="15" t="s">
        <v>180</v>
      </c>
      <c r="D340" s="7">
        <v>5</v>
      </c>
      <c r="E340" s="7">
        <v>1500</v>
      </c>
      <c r="F340" s="154">
        <v>1500</v>
      </c>
      <c r="G340" s="7">
        <v>1500</v>
      </c>
      <c r="H340" s="7"/>
      <c r="I340" s="7"/>
      <c r="J340" s="7"/>
      <c r="L340" s="7"/>
      <c r="M340" s="7"/>
      <c r="N340" s="7">
        <v>680</v>
      </c>
      <c r="O340" s="7">
        <v>820</v>
      </c>
      <c r="P340" s="7"/>
    </row>
    <row r="341" spans="2:16" s="15" customFormat="1" ht="12.75">
      <c r="B341" s="102"/>
      <c r="D341" s="7"/>
      <c r="E341" s="7"/>
      <c r="F341" s="154"/>
      <c r="G341" s="7"/>
      <c r="H341" s="7"/>
      <c r="I341" s="7"/>
      <c r="J341" s="7"/>
      <c r="K341" s="7"/>
      <c r="L341" s="7"/>
      <c r="M341" s="7"/>
      <c r="N341" s="7"/>
      <c r="O341" s="7"/>
      <c r="P341" s="7"/>
    </row>
    <row r="342" spans="2:16" s="15" customFormat="1" ht="25.5">
      <c r="B342" s="102"/>
      <c r="C342" s="15" t="s">
        <v>181</v>
      </c>
      <c r="D342" s="7">
        <v>3</v>
      </c>
      <c r="E342" s="7">
        <v>830</v>
      </c>
      <c r="F342" s="154">
        <v>0</v>
      </c>
      <c r="G342" s="7"/>
      <c r="H342" s="7"/>
      <c r="I342" s="7"/>
      <c r="J342" s="7"/>
      <c r="K342" s="7"/>
      <c r="L342" s="7"/>
      <c r="M342" s="7"/>
      <c r="N342" s="7"/>
      <c r="O342" s="7"/>
      <c r="P342" s="7">
        <v>830</v>
      </c>
    </row>
    <row r="343" spans="2:16" s="15" customFormat="1" ht="12.75">
      <c r="B343" s="102"/>
      <c r="D343" s="7"/>
      <c r="E343" s="7"/>
      <c r="F343" s="154"/>
      <c r="G343" s="7"/>
      <c r="H343" s="7"/>
      <c r="I343" s="7"/>
      <c r="J343" s="7"/>
      <c r="K343" s="7"/>
      <c r="L343" s="7"/>
      <c r="M343" s="7"/>
      <c r="N343" s="7"/>
      <c r="O343" s="7"/>
      <c r="P343" s="7"/>
    </row>
    <row r="344" spans="2:16" s="15" customFormat="1" ht="25.5">
      <c r="B344" s="129"/>
      <c r="C344" s="15" t="s">
        <v>516</v>
      </c>
      <c r="D344" s="7">
        <v>7</v>
      </c>
      <c r="E344" s="7">
        <v>2820</v>
      </c>
      <c r="F344" s="154">
        <v>620</v>
      </c>
      <c r="G344" s="7">
        <v>550</v>
      </c>
      <c r="H344" s="7"/>
      <c r="I344" s="7">
        <v>70</v>
      </c>
      <c r="J344" s="7"/>
      <c r="K344" s="7"/>
      <c r="L344" s="7"/>
      <c r="M344" s="7"/>
      <c r="N344" s="7"/>
      <c r="O344" s="7">
        <v>620</v>
      </c>
      <c r="P344" s="7">
        <v>2200</v>
      </c>
    </row>
    <row r="345" spans="2:16" s="15" customFormat="1" ht="12.75">
      <c r="B345" s="102"/>
      <c r="D345" s="7"/>
      <c r="E345" s="7"/>
      <c r="F345" s="154"/>
      <c r="G345" s="7"/>
      <c r="H345" s="7"/>
      <c r="I345" s="7"/>
      <c r="J345" s="7"/>
      <c r="K345" s="7"/>
      <c r="L345" s="7"/>
      <c r="M345" s="7"/>
      <c r="N345" s="7"/>
      <c r="O345" s="7"/>
      <c r="P345" s="7"/>
    </row>
    <row r="346" spans="2:16" s="15" customFormat="1" ht="25.5">
      <c r="B346" s="102"/>
      <c r="C346" s="15" t="s">
        <v>517</v>
      </c>
      <c r="D346" s="7">
        <v>19</v>
      </c>
      <c r="E346" s="7">
        <v>3370</v>
      </c>
      <c r="F346" s="154">
        <v>0</v>
      </c>
      <c r="G346" s="7"/>
      <c r="H346" s="7"/>
      <c r="I346" s="7"/>
      <c r="J346" s="7"/>
      <c r="K346" s="7"/>
      <c r="L346" s="7"/>
      <c r="M346" s="7"/>
      <c r="N346" s="7"/>
      <c r="O346" s="7"/>
      <c r="P346" s="7">
        <v>3370</v>
      </c>
    </row>
    <row r="347" spans="2:16" s="15" customFormat="1" ht="12.75">
      <c r="B347" s="102"/>
      <c r="D347" s="7"/>
      <c r="E347" s="7"/>
      <c r="F347" s="154"/>
      <c r="G347" s="7"/>
      <c r="H347" s="7"/>
      <c r="I347" s="7"/>
      <c r="J347" s="7"/>
      <c r="K347" s="7"/>
      <c r="L347" s="7"/>
      <c r="M347" s="7"/>
      <c r="N347" s="7"/>
      <c r="O347" s="7"/>
      <c r="P347" s="7"/>
    </row>
    <row r="348" spans="2:16" s="15" customFormat="1" ht="25.5">
      <c r="B348" s="129"/>
      <c r="C348" s="15" t="s">
        <v>518</v>
      </c>
      <c r="D348" s="7">
        <v>4</v>
      </c>
      <c r="E348" s="7">
        <v>1140</v>
      </c>
      <c r="F348" s="154">
        <v>0</v>
      </c>
      <c r="G348" s="7"/>
      <c r="H348" s="7"/>
      <c r="I348" s="7"/>
      <c r="J348" s="7"/>
      <c r="K348" s="7"/>
      <c r="L348" s="7"/>
      <c r="M348" s="7"/>
      <c r="N348" s="7"/>
      <c r="O348" s="7"/>
      <c r="P348" s="7">
        <v>1140</v>
      </c>
    </row>
    <row r="349" spans="2:16" s="15" customFormat="1" ht="12.75">
      <c r="B349" s="102"/>
      <c r="D349" s="7"/>
      <c r="E349" s="7"/>
      <c r="F349" s="154"/>
      <c r="G349" s="7"/>
      <c r="H349" s="7"/>
      <c r="I349" s="7"/>
      <c r="J349" s="7"/>
      <c r="K349" s="7"/>
      <c r="L349" s="7"/>
      <c r="M349" s="7"/>
      <c r="N349" s="7"/>
      <c r="O349" s="7"/>
      <c r="P349" s="7"/>
    </row>
    <row r="350" spans="2:16" s="15" customFormat="1" ht="12.75">
      <c r="B350" s="102"/>
      <c r="C350" s="15" t="s">
        <v>519</v>
      </c>
      <c r="D350" s="7">
        <v>4.5</v>
      </c>
      <c r="E350" s="7">
        <v>820</v>
      </c>
      <c r="F350" s="154">
        <v>0</v>
      </c>
      <c r="G350" s="7"/>
      <c r="H350" s="7"/>
      <c r="I350" s="7"/>
      <c r="J350" s="7"/>
      <c r="K350" s="7"/>
      <c r="L350" s="7"/>
      <c r="M350" s="7"/>
      <c r="N350" s="7"/>
      <c r="O350" s="7"/>
      <c r="P350" s="7">
        <v>820</v>
      </c>
    </row>
    <row r="351" spans="2:16" s="15" customFormat="1" ht="12.75">
      <c r="B351" s="102"/>
      <c r="D351" s="7"/>
      <c r="E351" s="7"/>
      <c r="F351" s="154"/>
      <c r="G351" s="7"/>
      <c r="H351" s="7"/>
      <c r="I351" s="7"/>
      <c r="J351" s="7"/>
      <c r="K351" s="7"/>
      <c r="L351" s="7"/>
      <c r="M351" s="7"/>
      <c r="N351" s="7"/>
      <c r="O351" s="7"/>
      <c r="P351" s="7"/>
    </row>
    <row r="352" spans="2:16" s="15" customFormat="1" ht="25.5">
      <c r="B352" s="129"/>
      <c r="C352" s="15" t="s">
        <v>520</v>
      </c>
      <c r="D352" s="7">
        <v>20</v>
      </c>
      <c r="E352" s="7">
        <v>6880</v>
      </c>
      <c r="F352" s="154">
        <v>0</v>
      </c>
      <c r="G352" s="7"/>
      <c r="H352" s="7"/>
      <c r="I352" s="7"/>
      <c r="J352" s="7"/>
      <c r="K352" s="7"/>
      <c r="L352" s="7"/>
      <c r="M352" s="7"/>
      <c r="N352" s="7"/>
      <c r="O352" s="7"/>
      <c r="P352" s="7">
        <v>6880</v>
      </c>
    </row>
    <row r="353" spans="2:16" s="15" customFormat="1" ht="12.75">
      <c r="B353" s="102"/>
      <c r="D353" s="7"/>
      <c r="E353" s="7"/>
      <c r="F353" s="154"/>
      <c r="G353" s="7"/>
      <c r="H353" s="7"/>
      <c r="I353" s="7"/>
      <c r="J353" s="7"/>
      <c r="K353" s="7"/>
      <c r="L353" s="7"/>
      <c r="M353" s="7"/>
      <c r="N353" s="7"/>
      <c r="O353" s="7"/>
      <c r="P353" s="7"/>
    </row>
    <row r="354" spans="2:16" s="15" customFormat="1" ht="25.5">
      <c r="B354" s="102"/>
      <c r="C354" s="15" t="s">
        <v>521</v>
      </c>
      <c r="D354" s="7">
        <v>22</v>
      </c>
      <c r="E354" s="7">
        <v>3960</v>
      </c>
      <c r="F354" s="154">
        <v>0</v>
      </c>
      <c r="G354" s="7"/>
      <c r="H354" s="7"/>
      <c r="I354" s="7"/>
      <c r="J354" s="7"/>
      <c r="K354" s="7"/>
      <c r="L354" s="7"/>
      <c r="M354" s="7"/>
      <c r="N354" s="7"/>
      <c r="O354" s="7"/>
      <c r="P354" s="7">
        <v>3960</v>
      </c>
    </row>
    <row r="355" spans="2:16" s="15" customFormat="1" ht="12.75">
      <c r="B355" s="102"/>
      <c r="D355" s="7"/>
      <c r="E355" s="7"/>
      <c r="F355" s="154"/>
      <c r="G355" s="7"/>
      <c r="H355" s="7"/>
      <c r="I355" s="7"/>
      <c r="J355" s="7"/>
      <c r="K355" s="7"/>
      <c r="L355" s="7"/>
      <c r="M355" s="7"/>
      <c r="N355" s="7"/>
      <c r="O355" s="7"/>
      <c r="P355" s="7"/>
    </row>
    <row r="356" spans="2:16" s="15" customFormat="1" ht="25.5">
      <c r="B356" s="102"/>
      <c r="C356" s="15" t="s">
        <v>184</v>
      </c>
      <c r="D356" s="7">
        <v>1</v>
      </c>
      <c r="E356" s="7">
        <v>410</v>
      </c>
      <c r="F356" s="154">
        <v>0</v>
      </c>
      <c r="G356" s="7"/>
      <c r="H356" s="7"/>
      <c r="I356" s="7"/>
      <c r="J356" s="7"/>
      <c r="K356" s="7"/>
      <c r="L356" s="7"/>
      <c r="M356" s="7"/>
      <c r="N356" s="7"/>
      <c r="O356" s="7"/>
      <c r="P356" s="7">
        <v>410</v>
      </c>
    </row>
    <row r="357" spans="2:16" s="15" customFormat="1" ht="12.75">
      <c r="B357" s="102"/>
      <c r="D357" s="7"/>
      <c r="E357" s="7"/>
      <c r="F357" s="154"/>
      <c r="G357" s="7"/>
      <c r="H357" s="7"/>
      <c r="I357" s="7"/>
      <c r="J357" s="7"/>
      <c r="K357" s="7"/>
      <c r="L357" s="7"/>
      <c r="M357" s="7"/>
      <c r="N357" s="7"/>
      <c r="O357" s="7"/>
      <c r="P357" s="7"/>
    </row>
    <row r="358" spans="2:16" s="15" customFormat="1" ht="12.75">
      <c r="B358" s="102"/>
      <c r="C358" s="15" t="s">
        <v>185</v>
      </c>
      <c r="D358" s="7">
        <v>3</v>
      </c>
      <c r="E358" s="7">
        <v>560</v>
      </c>
      <c r="F358" s="154">
        <v>0</v>
      </c>
      <c r="G358" s="7"/>
      <c r="H358" s="7"/>
      <c r="I358" s="7"/>
      <c r="J358" s="7"/>
      <c r="K358" s="7"/>
      <c r="L358" s="7"/>
      <c r="M358" s="7"/>
      <c r="N358" s="7"/>
      <c r="O358" s="7"/>
      <c r="P358" s="7">
        <v>560</v>
      </c>
    </row>
    <row r="359" spans="2:16" s="15" customFormat="1" ht="12.75">
      <c r="B359" s="102"/>
      <c r="D359" s="7"/>
      <c r="E359" s="7"/>
      <c r="F359" s="154"/>
      <c r="G359" s="7"/>
      <c r="H359" s="7"/>
      <c r="I359" s="7"/>
      <c r="J359" s="7"/>
      <c r="K359" s="7"/>
      <c r="L359" s="7"/>
      <c r="M359" s="7"/>
      <c r="N359" s="7"/>
      <c r="O359" s="7"/>
      <c r="P359" s="7"/>
    </row>
    <row r="360" spans="2:16" s="15" customFormat="1" ht="25.5">
      <c r="B360" s="102"/>
      <c r="C360" s="15" t="s">
        <v>186</v>
      </c>
      <c r="D360" s="7">
        <v>3</v>
      </c>
      <c r="E360" s="7">
        <v>610</v>
      </c>
      <c r="F360" s="154">
        <v>0</v>
      </c>
      <c r="G360" s="7"/>
      <c r="H360" s="7"/>
      <c r="I360" s="7"/>
      <c r="J360" s="7"/>
      <c r="K360" s="7"/>
      <c r="L360" s="7"/>
      <c r="M360" s="7"/>
      <c r="N360" s="7"/>
      <c r="O360" s="7"/>
      <c r="P360" s="7">
        <v>610</v>
      </c>
    </row>
    <row r="361" spans="2:16" s="15" customFormat="1" ht="12.75">
      <c r="B361" s="102"/>
      <c r="D361" s="7"/>
      <c r="E361" s="7"/>
      <c r="F361" s="154"/>
      <c r="G361" s="7"/>
      <c r="H361" s="7"/>
      <c r="I361" s="7"/>
      <c r="J361" s="7"/>
      <c r="K361" s="7"/>
      <c r="L361" s="7"/>
      <c r="M361" s="7"/>
      <c r="N361" s="7"/>
      <c r="O361" s="7"/>
      <c r="P361" s="7"/>
    </row>
    <row r="362" spans="2:16" s="15" customFormat="1" ht="25.5">
      <c r="B362" s="102"/>
      <c r="C362" s="15" t="s">
        <v>187</v>
      </c>
      <c r="D362" s="7">
        <v>5</v>
      </c>
      <c r="E362" s="7">
        <v>900</v>
      </c>
      <c r="F362" s="154">
        <v>0</v>
      </c>
      <c r="G362" s="7"/>
      <c r="H362" s="7"/>
      <c r="I362" s="7"/>
      <c r="J362" s="7"/>
      <c r="K362" s="7"/>
      <c r="L362" s="7"/>
      <c r="M362" s="7"/>
      <c r="N362" s="7"/>
      <c r="O362" s="7"/>
      <c r="P362" s="7">
        <v>900</v>
      </c>
    </row>
    <row r="363" spans="2:16" s="15" customFormat="1" ht="12.75">
      <c r="B363" s="102"/>
      <c r="D363" s="7"/>
      <c r="E363" s="7"/>
      <c r="F363" s="154"/>
      <c r="G363" s="7"/>
      <c r="H363" s="7"/>
      <c r="I363" s="7"/>
      <c r="J363" s="7"/>
      <c r="K363" s="7"/>
      <c r="L363" s="7"/>
      <c r="M363" s="7"/>
      <c r="N363" s="7"/>
      <c r="O363" s="7"/>
      <c r="P363" s="7"/>
    </row>
    <row r="364" spans="2:16" s="15" customFormat="1" ht="25.5">
      <c r="B364" s="102"/>
      <c r="C364" s="15" t="s">
        <v>522</v>
      </c>
      <c r="D364" s="7">
        <v>6</v>
      </c>
      <c r="E364" s="7">
        <v>1730</v>
      </c>
      <c r="F364" s="154">
        <v>0</v>
      </c>
      <c r="G364" s="7"/>
      <c r="H364" s="7"/>
      <c r="I364" s="7"/>
      <c r="J364" s="7"/>
      <c r="K364" s="7"/>
      <c r="L364" s="7"/>
      <c r="M364" s="7"/>
      <c r="N364" s="7"/>
      <c r="O364" s="7"/>
      <c r="P364" s="7">
        <v>1730</v>
      </c>
    </row>
    <row r="365" spans="2:16" s="15" customFormat="1" ht="12.75">
      <c r="B365" s="102"/>
      <c r="D365" s="7"/>
      <c r="E365" s="7"/>
      <c r="F365" s="154"/>
      <c r="G365" s="7"/>
      <c r="H365" s="7"/>
      <c r="I365" s="7"/>
      <c r="J365" s="7"/>
      <c r="K365" s="7"/>
      <c r="L365" s="7"/>
      <c r="M365" s="7"/>
      <c r="N365" s="7"/>
      <c r="O365" s="7"/>
      <c r="P365" s="7"/>
    </row>
    <row r="366" spans="2:16" s="15" customFormat="1" ht="25.5">
      <c r="B366" s="102"/>
      <c r="C366" s="15" t="s">
        <v>188</v>
      </c>
      <c r="D366" s="7">
        <v>9</v>
      </c>
      <c r="E366" s="7">
        <v>1420</v>
      </c>
      <c r="F366" s="154">
        <v>0</v>
      </c>
      <c r="G366" s="7"/>
      <c r="H366" s="7"/>
      <c r="I366" s="101"/>
      <c r="J366" s="7"/>
      <c r="K366" s="7"/>
      <c r="L366" s="7"/>
      <c r="M366" s="7"/>
      <c r="N366" s="7"/>
      <c r="O366" s="7"/>
      <c r="P366" s="7">
        <v>1420</v>
      </c>
    </row>
    <row r="367" spans="2:16" s="15" customFormat="1" ht="12.75">
      <c r="B367" s="102"/>
      <c r="D367" s="7"/>
      <c r="E367" s="7"/>
      <c r="F367" s="154"/>
      <c r="G367" s="7"/>
      <c r="H367" s="7"/>
      <c r="I367" s="101"/>
      <c r="J367" s="7"/>
      <c r="K367" s="7"/>
      <c r="L367" s="7"/>
      <c r="M367" s="7"/>
      <c r="N367" s="7"/>
      <c r="O367" s="7"/>
      <c r="P367" s="7"/>
    </row>
    <row r="368" spans="2:16" s="15" customFormat="1" ht="30" customHeight="1">
      <c r="B368" s="102"/>
      <c r="C368" s="102" t="s">
        <v>523</v>
      </c>
      <c r="D368" s="7">
        <v>3.2</v>
      </c>
      <c r="E368" s="7">
        <v>520</v>
      </c>
      <c r="F368" s="154">
        <v>0</v>
      </c>
      <c r="G368" s="7"/>
      <c r="H368" s="7"/>
      <c r="I368" s="7"/>
      <c r="J368" s="7"/>
      <c r="K368" s="7"/>
      <c r="L368" s="7"/>
      <c r="M368" s="7"/>
      <c r="N368" s="7"/>
      <c r="O368" s="7"/>
      <c r="P368" s="7">
        <v>520</v>
      </c>
    </row>
    <row r="369" spans="2:16" s="15" customFormat="1" ht="12.75">
      <c r="B369" s="102"/>
      <c r="D369" s="7"/>
      <c r="E369" s="7"/>
      <c r="F369" s="154"/>
      <c r="G369" s="7"/>
      <c r="H369" s="7"/>
      <c r="I369" s="7"/>
      <c r="J369" s="7"/>
      <c r="K369" s="7"/>
      <c r="L369" s="7"/>
      <c r="M369" s="7"/>
      <c r="N369" s="7"/>
      <c r="O369" s="7"/>
      <c r="P369" s="7"/>
    </row>
    <row r="370" spans="2:16" s="15" customFormat="1" ht="25.5">
      <c r="B370" s="102"/>
      <c r="C370" s="15" t="s">
        <v>189</v>
      </c>
      <c r="D370" s="7">
        <v>6.2</v>
      </c>
      <c r="E370" s="7">
        <v>1030</v>
      </c>
      <c r="F370" s="154">
        <v>0</v>
      </c>
      <c r="G370" s="7"/>
      <c r="H370" s="7"/>
      <c r="I370" s="7"/>
      <c r="J370" s="7"/>
      <c r="K370" s="7"/>
      <c r="L370" s="7"/>
      <c r="M370" s="7"/>
      <c r="O370" s="7"/>
      <c r="P370" s="7">
        <v>1030</v>
      </c>
    </row>
    <row r="371" spans="2:16" s="15" customFormat="1" ht="12.75">
      <c r="B371" s="102"/>
      <c r="D371" s="7"/>
      <c r="E371" s="7"/>
      <c r="F371" s="154"/>
      <c r="G371" s="7"/>
      <c r="H371" s="7"/>
      <c r="I371" s="7"/>
      <c r="J371" s="7"/>
      <c r="K371" s="7"/>
      <c r="L371" s="7"/>
      <c r="M371" s="7"/>
      <c r="N371" s="7"/>
      <c r="O371" s="7"/>
      <c r="P371" s="7"/>
    </row>
    <row r="372" spans="2:16" s="15" customFormat="1" ht="25.5">
      <c r="B372" s="102"/>
      <c r="C372" s="15" t="s">
        <v>190</v>
      </c>
      <c r="D372" s="7">
        <v>6.2</v>
      </c>
      <c r="E372" s="7">
        <v>1030</v>
      </c>
      <c r="F372" s="154">
        <v>0</v>
      </c>
      <c r="G372" s="7"/>
      <c r="H372" s="7"/>
      <c r="I372" s="7"/>
      <c r="J372" s="7"/>
      <c r="K372" s="7"/>
      <c r="L372" s="7"/>
      <c r="N372" s="7"/>
      <c r="O372" s="7"/>
      <c r="P372" s="7">
        <v>1030</v>
      </c>
    </row>
    <row r="373" spans="2:6" ht="12.75">
      <c r="B373" s="89"/>
      <c r="F373" s="163"/>
    </row>
    <row r="374" spans="2:6" ht="12.75">
      <c r="B374" s="89"/>
      <c r="F374" s="163"/>
    </row>
    <row r="375" spans="2:16" ht="15">
      <c r="B375" s="132" t="s">
        <v>191</v>
      </c>
      <c r="D375" s="30">
        <f aca="true" t="shared" si="12" ref="D375:P375">D376+D378+D380+D382</f>
        <v>1.81</v>
      </c>
      <c r="E375" s="30">
        <f t="shared" si="12"/>
        <v>391.2</v>
      </c>
      <c r="F375" s="180">
        <f>F376+F378+F380+F382</f>
        <v>391.2</v>
      </c>
      <c r="G375" s="30">
        <f t="shared" si="12"/>
        <v>187.5</v>
      </c>
      <c r="H375" s="30">
        <f t="shared" si="12"/>
        <v>0</v>
      </c>
      <c r="I375" s="30">
        <f t="shared" si="12"/>
        <v>16.2</v>
      </c>
      <c r="J375" s="30">
        <f t="shared" si="12"/>
        <v>187.5</v>
      </c>
      <c r="K375" s="30">
        <f t="shared" si="12"/>
        <v>78.5</v>
      </c>
      <c r="L375" s="30">
        <f t="shared" si="12"/>
        <v>195.7</v>
      </c>
      <c r="M375" s="30">
        <f t="shared" si="12"/>
        <v>117</v>
      </c>
      <c r="N375" s="30">
        <f t="shared" si="12"/>
        <v>0</v>
      </c>
      <c r="O375" s="30">
        <f t="shared" si="12"/>
        <v>0</v>
      </c>
      <c r="P375" s="30">
        <f t="shared" si="12"/>
        <v>0</v>
      </c>
    </row>
    <row r="376" spans="1:15" s="14" customFormat="1" ht="12.75">
      <c r="A376" s="6"/>
      <c r="B376" s="81"/>
      <c r="C376" s="14" t="s">
        <v>192</v>
      </c>
      <c r="D376" s="6">
        <v>0.06</v>
      </c>
      <c r="E376" s="6">
        <v>36.5</v>
      </c>
      <c r="F376" s="164">
        <v>36.5</v>
      </c>
      <c r="G376" s="6">
        <v>17.5</v>
      </c>
      <c r="H376" s="6"/>
      <c r="I376" s="6">
        <v>1.5</v>
      </c>
      <c r="J376" s="6">
        <v>17.5</v>
      </c>
      <c r="K376" s="6">
        <v>36.5</v>
      </c>
      <c r="L376" s="6"/>
      <c r="M376" s="6"/>
      <c r="N376" s="6"/>
      <c r="O376" s="6"/>
    </row>
    <row r="377" spans="1:15" s="14" customFormat="1" ht="12.75">
      <c r="A377" s="6"/>
      <c r="B377" s="128"/>
      <c r="D377" s="6"/>
      <c r="E377" s="6"/>
      <c r="F377" s="164"/>
      <c r="G377" s="6"/>
      <c r="H377" s="6"/>
      <c r="I377" s="6"/>
      <c r="J377" s="6"/>
      <c r="K377" s="6"/>
      <c r="L377" s="6"/>
      <c r="M377" s="6"/>
      <c r="N377" s="6"/>
      <c r="O377" s="6"/>
    </row>
    <row r="378" spans="1:15" s="14" customFormat="1" ht="12.75">
      <c r="A378" s="6"/>
      <c r="B378" s="128"/>
      <c r="C378" s="14" t="s">
        <v>193</v>
      </c>
      <c r="D378" s="6">
        <v>0.2</v>
      </c>
      <c r="E378" s="6">
        <v>42</v>
      </c>
      <c r="F378" s="164">
        <v>42</v>
      </c>
      <c r="G378" s="6">
        <v>20</v>
      </c>
      <c r="H378" s="6"/>
      <c r="I378" s="6">
        <v>2</v>
      </c>
      <c r="J378" s="6">
        <v>20</v>
      </c>
      <c r="K378" s="6">
        <v>42</v>
      </c>
      <c r="L378" s="6"/>
      <c r="M378" s="6"/>
      <c r="N378" s="6"/>
      <c r="O378" s="6"/>
    </row>
    <row r="379" spans="1:15" s="14" customFormat="1" ht="12.75">
      <c r="A379" s="6"/>
      <c r="B379" s="128"/>
      <c r="D379" s="6"/>
      <c r="E379" s="6"/>
      <c r="F379" s="164"/>
      <c r="G379" s="6"/>
      <c r="H379" s="6"/>
      <c r="I379" s="6"/>
      <c r="J379" s="6"/>
      <c r="K379" s="6"/>
      <c r="L379" s="6"/>
      <c r="M379" s="6"/>
      <c r="N379" s="6"/>
      <c r="O379" s="6"/>
    </row>
    <row r="380" spans="1:15" s="14" customFormat="1" ht="25.5">
      <c r="A380" s="6"/>
      <c r="B380" s="128"/>
      <c r="C380" s="14" t="s">
        <v>194</v>
      </c>
      <c r="D380" s="6">
        <v>0.45</v>
      </c>
      <c r="E380" s="6">
        <v>195.7</v>
      </c>
      <c r="F380" s="164">
        <v>195.7</v>
      </c>
      <c r="G380" s="6">
        <v>95</v>
      </c>
      <c r="H380" s="6"/>
      <c r="I380" s="6">
        <v>5.7</v>
      </c>
      <c r="J380" s="6">
        <v>95</v>
      </c>
      <c r="K380" s="6"/>
      <c r="L380" s="6">
        <v>195.7</v>
      </c>
      <c r="M380" s="6"/>
      <c r="N380" s="6"/>
      <c r="O380" s="6"/>
    </row>
    <row r="381" spans="1:15" s="14" customFormat="1" ht="12.75">
      <c r="A381" s="6"/>
      <c r="B381" s="128"/>
      <c r="D381" s="6"/>
      <c r="E381" s="6"/>
      <c r="F381" s="164"/>
      <c r="G381" s="6"/>
      <c r="H381" s="6"/>
      <c r="I381" s="6"/>
      <c r="J381" s="6"/>
      <c r="K381" s="6"/>
      <c r="L381" s="6"/>
      <c r="M381" s="6"/>
      <c r="N381" s="6"/>
      <c r="O381" s="6"/>
    </row>
    <row r="382" spans="1:15" s="14" customFormat="1" ht="25.5">
      <c r="A382" s="6"/>
      <c r="B382" s="128"/>
      <c r="C382" s="14" t="s">
        <v>195</v>
      </c>
      <c r="D382" s="6">
        <v>1.1</v>
      </c>
      <c r="E382" s="6">
        <v>117</v>
      </c>
      <c r="F382" s="164">
        <v>117</v>
      </c>
      <c r="G382" s="6">
        <v>55</v>
      </c>
      <c r="H382" s="6"/>
      <c r="I382" s="6">
        <v>7</v>
      </c>
      <c r="J382" s="6">
        <v>55</v>
      </c>
      <c r="K382" s="6"/>
      <c r="L382" s="6"/>
      <c r="M382" s="6">
        <v>117</v>
      </c>
      <c r="N382" s="6"/>
      <c r="O382" s="6"/>
    </row>
    <row r="383" spans="2:6" ht="12.75">
      <c r="B383" s="89"/>
      <c r="F383" s="163"/>
    </row>
    <row r="384" spans="2:16" ht="15">
      <c r="B384" s="124" t="s">
        <v>196</v>
      </c>
      <c r="D384" s="16">
        <v>35</v>
      </c>
      <c r="E384" s="16">
        <v>4200</v>
      </c>
      <c r="F384" s="179">
        <v>4200</v>
      </c>
      <c r="G384" s="16">
        <v>1300</v>
      </c>
      <c r="H384" s="16"/>
      <c r="I384" s="16">
        <v>1200</v>
      </c>
      <c r="J384" s="16">
        <v>1700</v>
      </c>
      <c r="K384" s="16">
        <v>1000</v>
      </c>
      <c r="L384" s="16">
        <v>1000</v>
      </c>
      <c r="M384" s="16">
        <v>1000</v>
      </c>
      <c r="N384" s="16">
        <v>600</v>
      </c>
      <c r="O384" s="16">
        <v>600</v>
      </c>
      <c r="P384" s="120">
        <v>0</v>
      </c>
    </row>
    <row r="385" spans="1:15" s="14" customFormat="1" ht="12.75">
      <c r="A385" s="6"/>
      <c r="B385" s="81"/>
      <c r="C385" s="81" t="s">
        <v>197</v>
      </c>
      <c r="D385" s="6">
        <v>35</v>
      </c>
      <c r="E385" s="6">
        <v>4200</v>
      </c>
      <c r="F385" s="164">
        <v>4200</v>
      </c>
      <c r="G385" s="6">
        <v>1300</v>
      </c>
      <c r="H385" s="6"/>
      <c r="I385" s="6">
        <v>1200</v>
      </c>
      <c r="J385" s="6">
        <v>1700</v>
      </c>
      <c r="K385" s="6">
        <v>1000</v>
      </c>
      <c r="L385" s="6">
        <v>1000</v>
      </c>
      <c r="M385" s="6">
        <v>1000</v>
      </c>
      <c r="N385" s="6">
        <v>600</v>
      </c>
      <c r="O385" s="6">
        <v>600</v>
      </c>
    </row>
    <row r="386" spans="1:15" s="14" customFormat="1" ht="12.75">
      <c r="A386" s="6"/>
      <c r="B386" s="81"/>
      <c r="D386" s="6"/>
      <c r="E386" s="6"/>
      <c r="F386" s="164"/>
      <c r="G386" s="6"/>
      <c r="H386" s="6"/>
      <c r="I386" s="6"/>
      <c r="J386" s="6"/>
      <c r="K386" s="6"/>
      <c r="L386" s="6"/>
      <c r="M386" s="6"/>
      <c r="N386" s="6"/>
      <c r="O386" s="6"/>
    </row>
    <row r="387" spans="2:16" ht="15">
      <c r="B387" s="133" t="s">
        <v>198</v>
      </c>
      <c r="D387" s="30">
        <f aca="true" t="shared" si="13" ref="D387:O387">D388+D390+D392+D394+D396+D398+D400</f>
        <v>2.3</v>
      </c>
      <c r="E387" s="30">
        <f t="shared" si="13"/>
        <v>2465</v>
      </c>
      <c r="F387" s="180">
        <f>F388+F390+F392+F394+F396+F398+F400</f>
        <v>2465</v>
      </c>
      <c r="G387" s="30">
        <f>G388+G390+G392+G394+G396+G398+G400</f>
        <v>1320</v>
      </c>
      <c r="I387" s="30">
        <f t="shared" si="13"/>
        <v>1145</v>
      </c>
      <c r="J387" s="30">
        <f t="shared" si="13"/>
        <v>0</v>
      </c>
      <c r="K387" s="30">
        <f t="shared" si="13"/>
        <v>515</v>
      </c>
      <c r="L387" s="30">
        <f t="shared" si="13"/>
        <v>500</v>
      </c>
      <c r="M387" s="30">
        <f t="shared" si="13"/>
        <v>500</v>
      </c>
      <c r="N387" s="30">
        <f t="shared" si="13"/>
        <v>500</v>
      </c>
      <c r="O387" s="30">
        <f t="shared" si="13"/>
        <v>450</v>
      </c>
      <c r="P387" s="30">
        <v>0</v>
      </c>
    </row>
    <row r="388" spans="2:16" s="15" customFormat="1" ht="51">
      <c r="B388" s="102"/>
      <c r="C388" s="15" t="s">
        <v>527</v>
      </c>
      <c r="D388" s="7"/>
      <c r="E388" s="7">
        <v>15</v>
      </c>
      <c r="F388" s="154">
        <v>15</v>
      </c>
      <c r="G388" s="7"/>
      <c r="I388" s="7">
        <v>15</v>
      </c>
      <c r="J388" s="7"/>
      <c r="K388" s="7">
        <v>15</v>
      </c>
      <c r="L388" s="7"/>
      <c r="N388" s="7"/>
      <c r="O388" s="7"/>
      <c r="P388" s="7"/>
    </row>
    <row r="389" spans="2:16" s="15" customFormat="1" ht="12.75">
      <c r="B389" s="102"/>
      <c r="D389" s="7"/>
      <c r="E389" s="7"/>
      <c r="F389" s="154"/>
      <c r="G389" s="7"/>
      <c r="I389" s="7"/>
      <c r="J389" s="7"/>
      <c r="K389" s="7"/>
      <c r="L389" s="7"/>
      <c r="N389" s="7"/>
      <c r="O389" s="7"/>
      <c r="P389" s="7"/>
    </row>
    <row r="390" spans="2:16" s="15" customFormat="1" ht="35.25" customHeight="1">
      <c r="B390" s="102"/>
      <c r="C390" s="15" t="s">
        <v>524</v>
      </c>
      <c r="D390" s="7">
        <v>0.8</v>
      </c>
      <c r="E390" s="7">
        <v>750</v>
      </c>
      <c r="F390" s="154">
        <v>750</v>
      </c>
      <c r="G390" s="7">
        <v>370</v>
      </c>
      <c r="I390" s="7">
        <v>380</v>
      </c>
      <c r="J390" s="7"/>
      <c r="K390" s="7">
        <v>500</v>
      </c>
      <c r="L390" s="7">
        <v>250</v>
      </c>
      <c r="N390" s="7"/>
      <c r="O390" s="7"/>
      <c r="P390" s="7"/>
    </row>
    <row r="391" spans="2:16" s="15" customFormat="1" ht="12.75">
      <c r="B391" s="102"/>
      <c r="D391" s="7"/>
      <c r="E391" s="7"/>
      <c r="F391" s="154"/>
      <c r="G391" s="7"/>
      <c r="I391" s="7"/>
      <c r="J391" s="7"/>
      <c r="K391" s="7"/>
      <c r="L391" s="7"/>
      <c r="N391" s="7"/>
      <c r="O391" s="7"/>
      <c r="P391" s="7"/>
    </row>
    <row r="392" spans="2:16" s="15" customFormat="1" ht="25.5">
      <c r="B392" s="102"/>
      <c r="C392" s="15" t="s">
        <v>528</v>
      </c>
      <c r="D392" s="7">
        <v>0.3</v>
      </c>
      <c r="E392" s="7">
        <v>400</v>
      </c>
      <c r="F392" s="154">
        <v>400</v>
      </c>
      <c r="G392" s="7">
        <v>200</v>
      </c>
      <c r="I392" s="7">
        <v>200</v>
      </c>
      <c r="J392" s="7"/>
      <c r="K392" s="7"/>
      <c r="L392" s="7">
        <v>250</v>
      </c>
      <c r="M392" s="7">
        <v>150</v>
      </c>
      <c r="N392" s="7"/>
      <c r="O392" s="7"/>
      <c r="P392" s="7"/>
    </row>
    <row r="393" spans="2:16" s="15" customFormat="1" ht="12.75">
      <c r="B393" s="102"/>
      <c r="D393" s="7"/>
      <c r="E393" s="7"/>
      <c r="F393" s="154"/>
      <c r="G393" s="7"/>
      <c r="I393" s="7"/>
      <c r="J393" s="7"/>
      <c r="K393" s="7"/>
      <c r="L393" s="7"/>
      <c r="N393" s="7"/>
      <c r="O393" s="7"/>
      <c r="P393" s="7"/>
    </row>
    <row r="394" spans="2:16" s="15" customFormat="1" ht="50.25" customHeight="1">
      <c r="B394" s="102"/>
      <c r="C394" s="15" t="s">
        <v>529</v>
      </c>
      <c r="D394" s="7">
        <v>0.1</v>
      </c>
      <c r="E394" s="7">
        <v>600</v>
      </c>
      <c r="F394" s="154">
        <v>600</v>
      </c>
      <c r="G394" s="7">
        <v>300</v>
      </c>
      <c r="I394" s="7">
        <v>300</v>
      </c>
      <c r="J394" s="7"/>
      <c r="K394" s="7"/>
      <c r="L394" s="7"/>
      <c r="M394" s="7">
        <v>350</v>
      </c>
      <c r="N394" s="7">
        <v>250</v>
      </c>
      <c r="O394" s="7"/>
      <c r="P394" s="7"/>
    </row>
    <row r="395" spans="2:16" s="15" customFormat="1" ht="12.75">
      <c r="B395" s="102"/>
      <c r="D395" s="7"/>
      <c r="E395" s="7"/>
      <c r="F395" s="154"/>
      <c r="G395" s="7"/>
      <c r="I395" s="7"/>
      <c r="J395" s="7"/>
      <c r="K395" s="7"/>
      <c r="L395" s="7"/>
      <c r="N395" s="7"/>
      <c r="O395" s="7"/>
      <c r="P395" s="7"/>
    </row>
    <row r="396" spans="2:16" s="15" customFormat="1" ht="52.5" customHeight="1">
      <c r="B396" s="102"/>
      <c r="C396" s="15" t="s">
        <v>530</v>
      </c>
      <c r="D396" s="7">
        <v>0.3</v>
      </c>
      <c r="E396" s="7">
        <v>450</v>
      </c>
      <c r="F396" s="154">
        <v>450</v>
      </c>
      <c r="G396" s="7">
        <v>300</v>
      </c>
      <c r="I396" s="7">
        <v>150</v>
      </c>
      <c r="J396" s="7"/>
      <c r="K396" s="7"/>
      <c r="L396" s="7"/>
      <c r="N396" s="7">
        <v>250</v>
      </c>
      <c r="O396" s="7">
        <v>200</v>
      </c>
      <c r="P396" s="7"/>
    </row>
    <row r="397" spans="2:16" s="15" customFormat="1" ht="12.75">
      <c r="B397" s="102"/>
      <c r="D397" s="7"/>
      <c r="E397" s="7"/>
      <c r="F397" s="154"/>
      <c r="G397" s="7"/>
      <c r="I397" s="7"/>
      <c r="J397" s="7"/>
      <c r="K397" s="7"/>
      <c r="L397" s="7"/>
      <c r="N397" s="7"/>
      <c r="O397" s="7"/>
      <c r="P397" s="7"/>
    </row>
    <row r="398" spans="2:16" s="15" customFormat="1" ht="51" customHeight="1">
      <c r="B398" s="102"/>
      <c r="C398" s="15" t="s">
        <v>526</v>
      </c>
      <c r="D398" s="7">
        <v>0.5</v>
      </c>
      <c r="E398" s="7">
        <v>150</v>
      </c>
      <c r="F398" s="154">
        <v>150</v>
      </c>
      <c r="G398" s="7">
        <v>100</v>
      </c>
      <c r="I398" s="7">
        <v>50</v>
      </c>
      <c r="J398" s="7"/>
      <c r="K398" s="7"/>
      <c r="L398" s="7"/>
      <c r="N398" s="7"/>
      <c r="O398" s="7">
        <v>150</v>
      </c>
      <c r="P398" s="7"/>
    </row>
    <row r="399" spans="2:16" s="15" customFormat="1" ht="12.75">
      <c r="B399" s="102"/>
      <c r="D399" s="7"/>
      <c r="E399" s="7"/>
      <c r="F399" s="154"/>
      <c r="G399" s="7"/>
      <c r="I399" s="7"/>
      <c r="J399" s="7"/>
      <c r="K399" s="7"/>
      <c r="L399" s="7"/>
      <c r="N399" s="7"/>
      <c r="O399" s="7"/>
      <c r="P399" s="7"/>
    </row>
    <row r="400" spans="2:16" s="15" customFormat="1" ht="51">
      <c r="B400" s="102"/>
      <c r="C400" s="15" t="s">
        <v>525</v>
      </c>
      <c r="D400" s="7">
        <v>0.3</v>
      </c>
      <c r="E400" s="7">
        <v>100</v>
      </c>
      <c r="F400" s="154">
        <v>100</v>
      </c>
      <c r="G400" s="7">
        <v>50</v>
      </c>
      <c r="I400" s="7">
        <v>50</v>
      </c>
      <c r="J400" s="7"/>
      <c r="K400" s="7"/>
      <c r="L400" s="7"/>
      <c r="N400" s="7"/>
      <c r="O400" s="7">
        <v>100</v>
      </c>
      <c r="P400" s="7"/>
    </row>
    <row r="401" spans="2:6" ht="12.75">
      <c r="B401" s="89"/>
      <c r="F401" s="163"/>
    </row>
    <row r="402" spans="2:16" ht="15">
      <c r="B402" s="100" t="s">
        <v>199</v>
      </c>
      <c r="D402" s="30">
        <f aca="true" t="shared" si="14" ref="D402:P402">D403+D404+D405+D406+D407+D408</f>
        <v>53.5</v>
      </c>
      <c r="E402" s="30">
        <f t="shared" si="14"/>
        <v>19200</v>
      </c>
      <c r="F402" s="180">
        <f>F403+F404+F405+F406+F407+F408</f>
        <v>12700</v>
      </c>
      <c r="G402" s="30">
        <f t="shared" si="14"/>
        <v>9290</v>
      </c>
      <c r="H402" s="30">
        <f t="shared" si="14"/>
        <v>610</v>
      </c>
      <c r="I402" s="30">
        <f t="shared" si="14"/>
        <v>900</v>
      </c>
      <c r="J402" s="30">
        <f t="shared" si="14"/>
        <v>1900</v>
      </c>
      <c r="K402" s="30">
        <f t="shared" si="14"/>
        <v>2550</v>
      </c>
      <c r="L402" s="30">
        <f t="shared" si="14"/>
        <v>3250</v>
      </c>
      <c r="M402" s="30">
        <f t="shared" si="14"/>
        <v>2500</v>
      </c>
      <c r="N402" s="30">
        <f t="shared" si="14"/>
        <v>2200</v>
      </c>
      <c r="O402" s="30">
        <f t="shared" si="14"/>
        <v>2200</v>
      </c>
      <c r="P402" s="30">
        <f t="shared" si="14"/>
        <v>6500</v>
      </c>
    </row>
    <row r="403" spans="2:18" s="31" customFormat="1" ht="42" customHeight="1">
      <c r="B403" s="96"/>
      <c r="C403" s="61" t="s">
        <v>200</v>
      </c>
      <c r="D403" s="33">
        <v>18</v>
      </c>
      <c r="E403" s="33">
        <v>7000</v>
      </c>
      <c r="F403" s="159">
        <v>7000</v>
      </c>
      <c r="G403" s="34">
        <v>6390</v>
      </c>
      <c r="H403" s="33">
        <v>610</v>
      </c>
      <c r="I403" s="33"/>
      <c r="J403" s="34"/>
      <c r="K403" s="33">
        <v>2000</v>
      </c>
      <c r="L403" s="33">
        <v>2000</v>
      </c>
      <c r="M403" s="33">
        <v>1000</v>
      </c>
      <c r="N403" s="33">
        <v>1000</v>
      </c>
      <c r="O403" s="35">
        <v>1000</v>
      </c>
      <c r="P403" s="21"/>
      <c r="Q403" s="36"/>
      <c r="R403" s="36"/>
    </row>
    <row r="404" spans="2:18" s="31" customFormat="1" ht="41.25" customHeight="1">
      <c r="B404" s="97"/>
      <c r="C404" s="61" t="s">
        <v>746</v>
      </c>
      <c r="D404" s="33">
        <v>2.8</v>
      </c>
      <c r="E404" s="33">
        <v>1200</v>
      </c>
      <c r="F404" s="159">
        <v>1200</v>
      </c>
      <c r="G404" s="33">
        <v>1200</v>
      </c>
      <c r="I404" s="33"/>
      <c r="J404" s="34"/>
      <c r="K404" s="33">
        <v>350</v>
      </c>
      <c r="L404" s="33">
        <v>550</v>
      </c>
      <c r="M404" s="33">
        <v>300</v>
      </c>
      <c r="N404" s="38"/>
      <c r="O404" s="35"/>
      <c r="P404" s="21"/>
      <c r="Q404" s="36"/>
      <c r="R404" s="36"/>
    </row>
    <row r="405" spans="2:18" s="31" customFormat="1" ht="42.75" customHeight="1">
      <c r="B405" s="97"/>
      <c r="C405" s="61" t="s">
        <v>182</v>
      </c>
      <c r="D405" s="33">
        <v>14</v>
      </c>
      <c r="E405" s="33">
        <v>3500</v>
      </c>
      <c r="F405" s="159">
        <v>3500</v>
      </c>
      <c r="G405" s="34">
        <v>1700</v>
      </c>
      <c r="H405" s="33"/>
      <c r="I405" s="33"/>
      <c r="J405" s="34">
        <v>1800</v>
      </c>
      <c r="K405" s="33"/>
      <c r="L405" s="33">
        <v>500</v>
      </c>
      <c r="M405" s="33">
        <v>1000</v>
      </c>
      <c r="N405" s="33">
        <v>1000</v>
      </c>
      <c r="O405" s="35">
        <v>1000</v>
      </c>
      <c r="P405" s="21"/>
      <c r="Q405" s="36"/>
      <c r="R405" s="36"/>
    </row>
    <row r="406" spans="2:18" s="31" customFormat="1" ht="44.25" customHeight="1">
      <c r="B406" s="97"/>
      <c r="C406" s="32" t="s">
        <v>747</v>
      </c>
      <c r="D406" s="33">
        <v>7</v>
      </c>
      <c r="E406" s="33">
        <v>3500</v>
      </c>
      <c r="F406" s="159">
        <v>0</v>
      </c>
      <c r="G406" s="34"/>
      <c r="H406" s="33"/>
      <c r="I406" s="33"/>
      <c r="J406" s="34"/>
      <c r="K406" s="33"/>
      <c r="L406" s="33"/>
      <c r="M406" s="33"/>
      <c r="N406" s="38"/>
      <c r="O406" s="35"/>
      <c r="P406" s="33">
        <v>3500</v>
      </c>
      <c r="Q406" s="36"/>
      <c r="R406" s="36"/>
    </row>
    <row r="407" spans="2:18" s="31" customFormat="1" ht="44.25" customHeight="1">
      <c r="B407" s="97"/>
      <c r="C407" s="32" t="s">
        <v>531</v>
      </c>
      <c r="D407" s="33">
        <v>4</v>
      </c>
      <c r="E407" s="33">
        <v>1000</v>
      </c>
      <c r="F407" s="159">
        <v>1000</v>
      </c>
      <c r="G407" s="34"/>
      <c r="H407" s="33"/>
      <c r="I407" s="33">
        <v>900</v>
      </c>
      <c r="J407" s="34">
        <v>100</v>
      </c>
      <c r="K407" s="33">
        <v>200</v>
      </c>
      <c r="L407" s="33">
        <v>200</v>
      </c>
      <c r="M407" s="33">
        <v>200</v>
      </c>
      <c r="N407" s="33">
        <v>200</v>
      </c>
      <c r="O407" s="35">
        <v>200</v>
      </c>
      <c r="P407" s="39"/>
      <c r="Q407" s="36"/>
      <c r="R407" s="36"/>
    </row>
    <row r="408" spans="2:18" s="31" customFormat="1" ht="30.75" customHeight="1">
      <c r="B408" s="97"/>
      <c r="C408" s="32" t="s">
        <v>201</v>
      </c>
      <c r="D408" s="33">
        <v>7.7</v>
      </c>
      <c r="E408" s="33">
        <v>3000</v>
      </c>
      <c r="F408" s="159">
        <v>0</v>
      </c>
      <c r="G408" s="34"/>
      <c r="H408" s="33"/>
      <c r="I408" s="33"/>
      <c r="J408" s="34"/>
      <c r="K408" s="33"/>
      <c r="L408" s="33"/>
      <c r="M408" s="33"/>
      <c r="N408" s="33"/>
      <c r="O408" s="35"/>
      <c r="P408" s="33">
        <v>3000</v>
      </c>
      <c r="Q408" s="36"/>
      <c r="R408" s="36"/>
    </row>
    <row r="409" spans="2:18" s="31" customFormat="1" ht="17.25" customHeight="1">
      <c r="B409" s="97"/>
      <c r="C409" s="32"/>
      <c r="D409" s="33"/>
      <c r="E409" s="33"/>
      <c r="F409" s="159"/>
      <c r="G409" s="34"/>
      <c r="H409" s="33"/>
      <c r="I409" s="33"/>
      <c r="J409" s="34"/>
      <c r="K409" s="33"/>
      <c r="L409" s="33"/>
      <c r="M409" s="33"/>
      <c r="N409" s="33"/>
      <c r="O409" s="35"/>
      <c r="Q409" s="36"/>
      <c r="R409" s="36"/>
    </row>
    <row r="410" spans="2:18" s="31" customFormat="1" ht="17.25" customHeight="1">
      <c r="B410" s="97"/>
      <c r="C410" s="32"/>
      <c r="D410" s="33"/>
      <c r="E410" s="33"/>
      <c r="F410" s="159"/>
      <c r="G410" s="34"/>
      <c r="H410" s="33"/>
      <c r="I410" s="33"/>
      <c r="J410" s="34"/>
      <c r="K410" s="33"/>
      <c r="L410" s="33"/>
      <c r="M410" s="33"/>
      <c r="N410" s="33"/>
      <c r="O410" s="35"/>
      <c r="Q410" s="36"/>
      <c r="R410" s="36"/>
    </row>
    <row r="411" spans="2:18" s="31" customFormat="1" ht="21.75" customHeight="1">
      <c r="B411" s="126" t="s">
        <v>202</v>
      </c>
      <c r="C411" s="32"/>
      <c r="D411" s="56">
        <f aca="true" t="shared" si="15" ref="D411:P411">D412+D413+D414+D417+D415+D419+D421+D423+D425+D427+D429+D431+D433+D435+D437+D439+D441+D443+D445+D447+D449+D451+D453+D455+D457+D459+D461+D463+D465+D467+D469+D471+D473+D475+D477+D479+D481+D483+D485+D487+D489</f>
        <v>47.99999999999999</v>
      </c>
      <c r="E411" s="56">
        <f t="shared" si="15"/>
        <v>8066</v>
      </c>
      <c r="F411" s="189">
        <f>F412+F413+F414+F417+F415+F419+F421+F423+F425+F427+F429+F431+F433+F435+F437+F439+F441+F443+F445+F447+F449+F451+F453+F455+F457+F459+F461+F463+F465+F467+F469+F471+F473+F475+F477+F479+F481+F483+F485+F487+F489</f>
        <v>8066</v>
      </c>
      <c r="G411" s="56">
        <f t="shared" si="15"/>
        <v>4091</v>
      </c>
      <c r="H411" s="56">
        <f t="shared" si="15"/>
        <v>650</v>
      </c>
      <c r="I411" s="56">
        <f t="shared" si="15"/>
        <v>1402.5</v>
      </c>
      <c r="J411" s="56">
        <f t="shared" si="15"/>
        <v>1922.5</v>
      </c>
      <c r="K411" s="56">
        <f t="shared" si="15"/>
        <v>2415</v>
      </c>
      <c r="L411" s="56">
        <f t="shared" si="15"/>
        <v>1605</v>
      </c>
      <c r="M411" s="56">
        <f t="shared" si="15"/>
        <v>1725</v>
      </c>
      <c r="N411" s="56">
        <f t="shared" si="15"/>
        <v>1491</v>
      </c>
      <c r="O411" s="56">
        <f t="shared" si="15"/>
        <v>830</v>
      </c>
      <c r="P411" s="56">
        <f t="shared" si="15"/>
        <v>0</v>
      </c>
      <c r="Q411" s="36"/>
      <c r="R411" s="36"/>
    </row>
    <row r="412" spans="2:18" s="31" customFormat="1" ht="51.75" customHeight="1">
      <c r="B412" s="96"/>
      <c r="C412" s="32" t="s">
        <v>203</v>
      </c>
      <c r="D412" s="33">
        <v>2.5</v>
      </c>
      <c r="E412" s="33">
        <v>900</v>
      </c>
      <c r="F412" s="159">
        <v>900</v>
      </c>
      <c r="G412" s="33">
        <v>900</v>
      </c>
      <c r="I412" s="33"/>
      <c r="J412" s="34"/>
      <c r="K412" s="33">
        <v>450</v>
      </c>
      <c r="L412" s="33">
        <v>450</v>
      </c>
      <c r="M412" s="33"/>
      <c r="N412" s="33"/>
      <c r="O412" s="35"/>
      <c r="P412" s="58"/>
      <c r="Q412" s="36"/>
      <c r="R412" s="36"/>
    </row>
    <row r="413" spans="2:18" s="31" customFormat="1" ht="45.75" customHeight="1">
      <c r="B413" s="97"/>
      <c r="C413" s="32" t="s">
        <v>204</v>
      </c>
      <c r="D413" s="33">
        <v>1</v>
      </c>
      <c r="E413" s="33">
        <v>100</v>
      </c>
      <c r="F413" s="159">
        <v>100</v>
      </c>
      <c r="G413" s="33">
        <v>100</v>
      </c>
      <c r="I413" s="33"/>
      <c r="J413" s="34"/>
      <c r="K413" s="33"/>
      <c r="L413" s="33">
        <v>100</v>
      </c>
      <c r="M413" s="33"/>
      <c r="N413" s="33"/>
      <c r="O413" s="35"/>
      <c r="P413" s="58"/>
      <c r="Q413" s="36"/>
      <c r="R413" s="36"/>
    </row>
    <row r="414" spans="2:18" s="31" customFormat="1" ht="40.5" customHeight="1">
      <c r="B414" s="97"/>
      <c r="C414" s="61" t="s">
        <v>243</v>
      </c>
      <c r="D414" s="33">
        <v>2.5</v>
      </c>
      <c r="E414" s="33">
        <v>600</v>
      </c>
      <c r="F414" s="159">
        <v>600</v>
      </c>
      <c r="G414" s="33">
        <v>600</v>
      </c>
      <c r="I414" s="33"/>
      <c r="J414" s="34"/>
      <c r="K414" s="33"/>
      <c r="L414" s="33"/>
      <c r="M414" s="33">
        <v>600</v>
      </c>
      <c r="N414" s="33"/>
      <c r="O414" s="35"/>
      <c r="Q414" s="36"/>
      <c r="R414" s="36"/>
    </row>
    <row r="415" spans="2:13" ht="25.5">
      <c r="B415" s="89"/>
      <c r="C415" s="32" t="s">
        <v>532</v>
      </c>
      <c r="D415" s="59">
        <v>1</v>
      </c>
      <c r="E415" s="59">
        <v>100</v>
      </c>
      <c r="F415" s="177">
        <v>100</v>
      </c>
      <c r="G415" s="59">
        <v>100</v>
      </c>
      <c r="L415" s="60"/>
      <c r="M415" s="60">
        <v>100</v>
      </c>
    </row>
    <row r="416" spans="2:6" ht="12.75">
      <c r="B416" s="89"/>
      <c r="F416" s="163"/>
    </row>
    <row r="417" spans="2:14" ht="25.5">
      <c r="B417" s="89"/>
      <c r="C417" s="61" t="s">
        <v>534</v>
      </c>
      <c r="D417" s="59">
        <v>2.5</v>
      </c>
      <c r="E417" s="59">
        <v>650</v>
      </c>
      <c r="F417" s="170">
        <v>650</v>
      </c>
      <c r="H417" s="59">
        <v>350</v>
      </c>
      <c r="J417" s="59">
        <v>300</v>
      </c>
      <c r="M417" s="60">
        <v>450</v>
      </c>
      <c r="N417" s="60">
        <v>200</v>
      </c>
    </row>
    <row r="418" spans="2:6" ht="12.75">
      <c r="B418" s="89"/>
      <c r="F418" s="163"/>
    </row>
    <row r="419" spans="2:14" ht="25.5">
      <c r="B419" s="89"/>
      <c r="C419" s="61" t="s">
        <v>205</v>
      </c>
      <c r="D419" s="59">
        <v>1.2</v>
      </c>
      <c r="E419" s="59">
        <v>200</v>
      </c>
      <c r="F419" s="170">
        <v>200</v>
      </c>
      <c r="G419" s="59">
        <v>100</v>
      </c>
      <c r="J419" s="59">
        <v>100</v>
      </c>
      <c r="N419" s="60">
        <v>200</v>
      </c>
    </row>
    <row r="420" spans="2:6" ht="12.75">
      <c r="B420" s="89"/>
      <c r="F420" s="163"/>
    </row>
    <row r="421" spans="2:12" s="15" customFormat="1" ht="25.5">
      <c r="B421" s="102"/>
      <c r="C421" s="15" t="s">
        <v>206</v>
      </c>
      <c r="D421" s="7">
        <v>1.2</v>
      </c>
      <c r="E421" s="7">
        <v>200</v>
      </c>
      <c r="F421" s="154">
        <v>200</v>
      </c>
      <c r="G421" s="7">
        <v>200</v>
      </c>
      <c r="I421" s="7"/>
      <c r="J421" s="7"/>
      <c r="K421" s="7">
        <v>200</v>
      </c>
      <c r="L421" s="7"/>
    </row>
    <row r="422" spans="2:6" s="15" customFormat="1" ht="12.75">
      <c r="B422" s="102"/>
      <c r="F422" s="158"/>
    </row>
    <row r="423" spans="2:16" s="15" customFormat="1" ht="25.5">
      <c r="B423" s="102"/>
      <c r="C423" s="15" t="s">
        <v>207</v>
      </c>
      <c r="D423" s="7">
        <v>6</v>
      </c>
      <c r="E423" s="7">
        <v>1200</v>
      </c>
      <c r="F423" s="154">
        <v>1200</v>
      </c>
      <c r="G423" s="7">
        <v>1200</v>
      </c>
      <c r="H423" s="7"/>
      <c r="N423" s="7">
        <v>520</v>
      </c>
      <c r="O423" s="7">
        <v>680</v>
      </c>
      <c r="P423" s="7"/>
    </row>
    <row r="424" spans="2:7" s="15" customFormat="1" ht="12.75">
      <c r="B424" s="102"/>
      <c r="F424" s="158"/>
      <c r="G424" s="7"/>
    </row>
    <row r="425" spans="2:16" s="15" customFormat="1" ht="25.5">
      <c r="B425" s="102"/>
      <c r="C425" s="32" t="s">
        <v>208</v>
      </c>
      <c r="D425" s="7">
        <v>1</v>
      </c>
      <c r="E425" s="7">
        <v>100</v>
      </c>
      <c r="F425" s="154">
        <v>100</v>
      </c>
      <c r="G425" s="7">
        <v>100</v>
      </c>
      <c r="H425" s="7"/>
      <c r="I425" s="7"/>
      <c r="J425" s="7"/>
      <c r="K425" s="7"/>
      <c r="L425" s="7"/>
      <c r="M425" s="7"/>
      <c r="N425" s="7">
        <v>100</v>
      </c>
      <c r="P425" s="7"/>
    </row>
    <row r="426" spans="2:6" s="15" customFormat="1" ht="12.75">
      <c r="B426" s="102"/>
      <c r="F426" s="158"/>
    </row>
    <row r="427" spans="2:11" s="15" customFormat="1" ht="25.5">
      <c r="B427" s="102"/>
      <c r="C427" s="15" t="s">
        <v>209</v>
      </c>
      <c r="D427" s="7">
        <v>1</v>
      </c>
      <c r="E427" s="7">
        <v>120</v>
      </c>
      <c r="F427" s="154">
        <v>120</v>
      </c>
      <c r="G427" s="7"/>
      <c r="H427" s="7"/>
      <c r="I427" s="7"/>
      <c r="J427" s="7">
        <v>120</v>
      </c>
      <c r="K427" s="7">
        <v>120</v>
      </c>
    </row>
    <row r="428" spans="2:6" s="15" customFormat="1" ht="12.75">
      <c r="B428" s="102"/>
      <c r="F428" s="158"/>
    </row>
    <row r="429" spans="2:11" s="15" customFormat="1" ht="46.5" customHeight="1">
      <c r="B429" s="102"/>
      <c r="C429" s="15" t="s">
        <v>533</v>
      </c>
      <c r="D429" s="7">
        <v>1.1</v>
      </c>
      <c r="E429" s="7">
        <v>130</v>
      </c>
      <c r="F429" s="154">
        <v>130</v>
      </c>
      <c r="G429" s="7"/>
      <c r="H429" s="7"/>
      <c r="I429" s="7"/>
      <c r="J429" s="7">
        <v>130</v>
      </c>
      <c r="K429" s="7">
        <v>130</v>
      </c>
    </row>
    <row r="430" spans="2:6" s="15" customFormat="1" ht="9" customHeight="1">
      <c r="B430" s="102"/>
      <c r="F430" s="158"/>
    </row>
    <row r="431" spans="2:11" s="15" customFormat="1" ht="25.5">
      <c r="B431" s="102"/>
      <c r="C431" s="15" t="s">
        <v>210</v>
      </c>
      <c r="D431" s="7">
        <v>1.4</v>
      </c>
      <c r="E431" s="7">
        <v>150</v>
      </c>
      <c r="F431" s="154">
        <v>150</v>
      </c>
      <c r="G431" s="7"/>
      <c r="H431" s="7"/>
      <c r="I431" s="7">
        <v>75</v>
      </c>
      <c r="J431" s="7">
        <v>75</v>
      </c>
      <c r="K431" s="7">
        <v>150</v>
      </c>
    </row>
    <row r="432" spans="2:6" s="15" customFormat="1" ht="8.25" customHeight="1">
      <c r="B432" s="102"/>
      <c r="F432" s="158"/>
    </row>
    <row r="433" spans="2:15" s="15" customFormat="1" ht="12.75">
      <c r="B433" s="102"/>
      <c r="C433" s="32" t="s">
        <v>211</v>
      </c>
      <c r="D433" s="7">
        <v>1</v>
      </c>
      <c r="E433" s="7">
        <v>100</v>
      </c>
      <c r="F433" s="154">
        <v>100</v>
      </c>
      <c r="G433" s="7"/>
      <c r="H433" s="7"/>
      <c r="I433" s="7">
        <v>50</v>
      </c>
      <c r="J433" s="7">
        <v>50</v>
      </c>
      <c r="K433" s="7">
        <v>100</v>
      </c>
      <c r="L433" s="7"/>
      <c r="M433" s="7"/>
      <c r="N433" s="7"/>
      <c r="O433" s="7"/>
    </row>
    <row r="434" spans="2:15" s="15" customFormat="1" ht="12.75">
      <c r="B434" s="102"/>
      <c r="D434" s="7"/>
      <c r="E434" s="7"/>
      <c r="F434" s="154"/>
      <c r="G434" s="7"/>
      <c r="H434" s="7"/>
      <c r="I434" s="7"/>
      <c r="J434" s="7"/>
      <c r="K434" s="7"/>
      <c r="L434" s="7"/>
      <c r="M434" s="7"/>
      <c r="N434" s="7"/>
      <c r="O434" s="7"/>
    </row>
    <row r="435" spans="2:15" s="15" customFormat="1" ht="25.5">
      <c r="B435" s="102"/>
      <c r="C435" s="15" t="s">
        <v>212</v>
      </c>
      <c r="D435" s="7">
        <v>0.3</v>
      </c>
      <c r="E435" s="7">
        <v>30</v>
      </c>
      <c r="F435" s="154">
        <v>30</v>
      </c>
      <c r="G435" s="7"/>
      <c r="H435" s="7"/>
      <c r="I435" s="7">
        <v>15</v>
      </c>
      <c r="J435" s="7">
        <v>15</v>
      </c>
      <c r="K435" s="7"/>
      <c r="L435" s="7"/>
      <c r="M435" s="7">
        <v>30</v>
      </c>
      <c r="N435" s="7"/>
      <c r="O435" s="7"/>
    </row>
    <row r="436" spans="2:15" s="15" customFormat="1" ht="12.75">
      <c r="B436" s="102"/>
      <c r="D436" s="7"/>
      <c r="E436" s="7"/>
      <c r="F436" s="154"/>
      <c r="G436" s="7"/>
      <c r="H436" s="7"/>
      <c r="I436" s="7"/>
      <c r="J436" s="7"/>
      <c r="K436" s="7"/>
      <c r="L436" s="7"/>
      <c r="M436" s="7"/>
      <c r="N436" s="7"/>
      <c r="O436" s="7"/>
    </row>
    <row r="437" spans="2:15" s="15" customFormat="1" ht="12.75">
      <c r="B437" s="102"/>
      <c r="C437" s="15" t="s">
        <v>214</v>
      </c>
      <c r="D437" s="7">
        <v>1</v>
      </c>
      <c r="E437" s="7">
        <v>20</v>
      </c>
      <c r="F437" s="154">
        <v>20</v>
      </c>
      <c r="G437" s="7"/>
      <c r="H437" s="7"/>
      <c r="I437" s="7">
        <v>10</v>
      </c>
      <c r="J437" s="7">
        <v>10</v>
      </c>
      <c r="K437" s="7"/>
      <c r="L437" s="7"/>
      <c r="M437" s="7">
        <v>20</v>
      </c>
      <c r="N437" s="7"/>
      <c r="O437" s="7"/>
    </row>
    <row r="438" spans="2:15" s="15" customFormat="1" ht="12.75">
      <c r="B438" s="102"/>
      <c r="D438" s="7"/>
      <c r="E438" s="7"/>
      <c r="F438" s="154"/>
      <c r="G438" s="7"/>
      <c r="H438" s="7"/>
      <c r="I438" s="7"/>
      <c r="J438" s="7"/>
      <c r="K438" s="7"/>
      <c r="L438" s="7"/>
      <c r="M438" s="7"/>
      <c r="N438" s="7"/>
      <c r="O438" s="7"/>
    </row>
    <row r="439" spans="2:15" s="15" customFormat="1" ht="25.5">
      <c r="B439" s="102"/>
      <c r="C439" s="15" t="s">
        <v>215</v>
      </c>
      <c r="D439" s="7">
        <v>0.7</v>
      </c>
      <c r="E439" s="7">
        <v>80</v>
      </c>
      <c r="F439" s="154">
        <v>80</v>
      </c>
      <c r="G439" s="7"/>
      <c r="I439" s="7"/>
      <c r="J439" s="7">
        <v>80</v>
      </c>
      <c r="K439" s="7">
        <v>80</v>
      </c>
      <c r="L439" s="7"/>
      <c r="M439" s="7"/>
      <c r="N439" s="7"/>
      <c r="O439" s="7"/>
    </row>
    <row r="440" spans="2:15" s="15" customFormat="1" ht="12.75">
      <c r="B440" s="102"/>
      <c r="D440" s="7"/>
      <c r="E440" s="7"/>
      <c r="F440" s="154"/>
      <c r="G440" s="7"/>
      <c r="H440" s="7"/>
      <c r="I440" s="7"/>
      <c r="J440" s="7"/>
      <c r="K440" s="7"/>
      <c r="L440" s="7"/>
      <c r="M440" s="7"/>
      <c r="N440" s="7"/>
      <c r="O440" s="7"/>
    </row>
    <row r="441" spans="2:15" s="15" customFormat="1" ht="76.5">
      <c r="B441" s="102"/>
      <c r="C441" s="15" t="s">
        <v>727</v>
      </c>
      <c r="D441" s="7">
        <v>0.6</v>
      </c>
      <c r="E441" s="7">
        <v>1191</v>
      </c>
      <c r="F441" s="154">
        <v>1191</v>
      </c>
      <c r="G441" s="7">
        <v>791</v>
      </c>
      <c r="H441" s="7">
        <v>200</v>
      </c>
      <c r="I441" s="7">
        <v>200</v>
      </c>
      <c r="J441" s="7"/>
      <c r="K441" s="7">
        <v>300</v>
      </c>
      <c r="L441" s="7">
        <v>300</v>
      </c>
      <c r="M441" s="7">
        <v>300</v>
      </c>
      <c r="N441" s="7">
        <v>291</v>
      </c>
      <c r="O441" s="7"/>
    </row>
    <row r="442" spans="2:15" s="15" customFormat="1" ht="12.75">
      <c r="B442" s="102"/>
      <c r="D442" s="7"/>
      <c r="E442" s="7"/>
      <c r="F442" s="154"/>
      <c r="G442" s="7"/>
      <c r="H442" s="7"/>
      <c r="I442" s="7"/>
      <c r="J442" s="7"/>
      <c r="K442" s="7"/>
      <c r="L442" s="7"/>
      <c r="M442" s="7"/>
      <c r="N442" s="7"/>
      <c r="O442" s="7"/>
    </row>
    <row r="443" spans="2:15" s="15" customFormat="1" ht="39" customHeight="1">
      <c r="B443" s="102"/>
      <c r="C443" s="15" t="s">
        <v>216</v>
      </c>
      <c r="D443" s="7">
        <v>1.5</v>
      </c>
      <c r="E443" s="7">
        <v>180</v>
      </c>
      <c r="F443" s="154">
        <v>180</v>
      </c>
      <c r="G443" s="7"/>
      <c r="H443" s="7">
        <v>100</v>
      </c>
      <c r="I443" s="7">
        <v>80</v>
      </c>
      <c r="J443" s="7"/>
      <c r="K443" s="7">
        <v>180</v>
      </c>
      <c r="L443" s="7"/>
      <c r="M443" s="7"/>
      <c r="N443" s="7"/>
      <c r="O443" s="7"/>
    </row>
    <row r="444" spans="2:15" s="15" customFormat="1" ht="12.75">
      <c r="B444" s="102"/>
      <c r="D444" s="7"/>
      <c r="E444" s="7"/>
      <c r="F444" s="154"/>
      <c r="G444" s="7"/>
      <c r="H444" s="7"/>
      <c r="I444" s="7"/>
      <c r="J444" s="7"/>
      <c r="K444" s="7"/>
      <c r="L444" s="7"/>
      <c r="M444" s="7"/>
      <c r="N444" s="7"/>
      <c r="O444" s="7"/>
    </row>
    <row r="445" spans="2:15" s="15" customFormat="1" ht="25.5">
      <c r="B445" s="102"/>
      <c r="C445" s="15" t="s">
        <v>217</v>
      </c>
      <c r="D445" s="7">
        <v>0.2</v>
      </c>
      <c r="E445" s="7">
        <v>20</v>
      </c>
      <c r="F445" s="154">
        <v>20</v>
      </c>
      <c r="G445" s="7"/>
      <c r="H445" s="7"/>
      <c r="I445" s="7">
        <v>10</v>
      </c>
      <c r="J445" s="7">
        <v>10</v>
      </c>
      <c r="K445" s="7">
        <v>20</v>
      </c>
      <c r="L445" s="7"/>
      <c r="M445" s="7"/>
      <c r="N445" s="7"/>
      <c r="O445" s="7"/>
    </row>
    <row r="446" spans="2:15" s="15" customFormat="1" ht="12.75">
      <c r="B446" s="102"/>
      <c r="D446" s="7"/>
      <c r="E446" s="7"/>
      <c r="F446" s="154"/>
      <c r="G446" s="7"/>
      <c r="H446" s="7"/>
      <c r="I446" s="7"/>
      <c r="J446" s="7"/>
      <c r="K446" s="7"/>
      <c r="L446" s="7"/>
      <c r="M446" s="7"/>
      <c r="N446" s="7"/>
      <c r="O446" s="7"/>
    </row>
    <row r="447" spans="2:15" s="15" customFormat="1" ht="25.5">
      <c r="B447" s="102"/>
      <c r="C447" s="15" t="s">
        <v>545</v>
      </c>
      <c r="D447" s="7">
        <v>1.3</v>
      </c>
      <c r="E447" s="7">
        <v>110</v>
      </c>
      <c r="F447" s="154">
        <v>110</v>
      </c>
      <c r="G447" s="7"/>
      <c r="H447" s="7"/>
      <c r="I447" s="7">
        <v>55</v>
      </c>
      <c r="J447" s="7">
        <v>55</v>
      </c>
      <c r="K447" s="7">
        <v>110</v>
      </c>
      <c r="L447" s="7"/>
      <c r="M447" s="7"/>
      <c r="N447" s="7"/>
      <c r="O447" s="7"/>
    </row>
    <row r="448" spans="2:15" s="15" customFormat="1" ht="12.75">
      <c r="B448" s="102"/>
      <c r="D448" s="7"/>
      <c r="E448" s="7"/>
      <c r="F448" s="154"/>
      <c r="G448" s="7"/>
      <c r="H448" s="7"/>
      <c r="I448" s="7"/>
      <c r="J448" s="7"/>
      <c r="K448" s="7"/>
      <c r="L448" s="7"/>
      <c r="M448" s="7"/>
      <c r="N448" s="7"/>
      <c r="O448" s="7"/>
    </row>
    <row r="449" spans="2:15" s="15" customFormat="1" ht="25.5">
      <c r="B449" s="102"/>
      <c r="C449" s="15" t="s">
        <v>218</v>
      </c>
      <c r="D449" s="7">
        <v>1.7</v>
      </c>
      <c r="E449" s="7">
        <v>140</v>
      </c>
      <c r="F449" s="154">
        <v>140</v>
      </c>
      <c r="G449" s="7"/>
      <c r="H449" s="7"/>
      <c r="I449" s="7">
        <v>70</v>
      </c>
      <c r="J449" s="7">
        <v>70</v>
      </c>
      <c r="K449" s="7">
        <v>140</v>
      </c>
      <c r="L449" s="7"/>
      <c r="M449" s="7"/>
      <c r="N449" s="7"/>
      <c r="O449" s="7"/>
    </row>
    <row r="450" spans="2:15" s="15" customFormat="1" ht="12.75">
      <c r="B450" s="102"/>
      <c r="D450" s="7"/>
      <c r="E450" s="7"/>
      <c r="F450" s="154"/>
      <c r="G450" s="7"/>
      <c r="H450" s="7"/>
      <c r="I450" s="7"/>
      <c r="J450" s="7"/>
      <c r="K450" s="7"/>
      <c r="L450" s="7"/>
      <c r="M450" s="7"/>
      <c r="N450" s="7"/>
      <c r="O450" s="7"/>
    </row>
    <row r="451" spans="2:15" s="15" customFormat="1" ht="25.5">
      <c r="B451" s="102"/>
      <c r="C451" s="15" t="s">
        <v>219</v>
      </c>
      <c r="D451" s="7">
        <v>1.1</v>
      </c>
      <c r="E451" s="7">
        <v>90</v>
      </c>
      <c r="F451" s="154">
        <v>90</v>
      </c>
      <c r="G451" s="7"/>
      <c r="H451" s="7"/>
      <c r="I451" s="7">
        <v>45</v>
      </c>
      <c r="J451" s="7">
        <v>45</v>
      </c>
      <c r="K451" s="7">
        <v>90</v>
      </c>
      <c r="L451" s="7"/>
      <c r="M451" s="7"/>
      <c r="N451" s="7"/>
      <c r="O451" s="7"/>
    </row>
    <row r="452" spans="2:15" s="15" customFormat="1" ht="12.75">
      <c r="B452" s="102"/>
      <c r="D452" s="7"/>
      <c r="E452" s="7"/>
      <c r="F452" s="154"/>
      <c r="G452" s="7"/>
      <c r="H452" s="7"/>
      <c r="I452" s="7"/>
      <c r="J452" s="7"/>
      <c r="K452" s="7"/>
      <c r="L452" s="7"/>
      <c r="M452" s="7"/>
      <c r="N452" s="7"/>
      <c r="O452" s="7"/>
    </row>
    <row r="453" spans="2:15" s="15" customFormat="1" ht="25.5">
      <c r="B453" s="102"/>
      <c r="C453" s="15" t="s">
        <v>220</v>
      </c>
      <c r="D453" s="7">
        <v>0.5</v>
      </c>
      <c r="E453" s="7">
        <v>55</v>
      </c>
      <c r="F453" s="154">
        <v>55</v>
      </c>
      <c r="G453" s="7"/>
      <c r="H453" s="7"/>
      <c r="I453" s="7">
        <v>25</v>
      </c>
      <c r="J453" s="7">
        <v>30</v>
      </c>
      <c r="K453" s="7"/>
      <c r="L453" s="7">
        <v>55</v>
      </c>
      <c r="M453" s="7"/>
      <c r="N453" s="7"/>
      <c r="O453" s="7"/>
    </row>
    <row r="454" spans="2:15" s="15" customFormat="1" ht="12.75">
      <c r="B454" s="102"/>
      <c r="D454" s="7"/>
      <c r="E454" s="7"/>
      <c r="F454" s="154"/>
      <c r="G454" s="7"/>
      <c r="H454" s="7"/>
      <c r="I454" s="7"/>
      <c r="J454" s="7"/>
      <c r="K454" s="7"/>
      <c r="L454" s="7"/>
      <c r="M454" s="7"/>
      <c r="N454" s="7"/>
      <c r="O454" s="7"/>
    </row>
    <row r="455" spans="2:15" s="15" customFormat="1" ht="25.5">
      <c r="B455" s="102"/>
      <c r="C455" s="102" t="s">
        <v>242</v>
      </c>
      <c r="D455" s="7">
        <v>3.6</v>
      </c>
      <c r="E455" s="7">
        <v>400</v>
      </c>
      <c r="F455" s="154">
        <v>400</v>
      </c>
      <c r="G455" s="7"/>
      <c r="H455" s="7"/>
      <c r="I455" s="7">
        <v>100</v>
      </c>
      <c r="J455" s="7">
        <v>300</v>
      </c>
      <c r="K455" s="7"/>
      <c r="L455" s="7">
        <v>400</v>
      </c>
      <c r="M455" s="7"/>
      <c r="N455" s="7"/>
      <c r="O455" s="7"/>
    </row>
    <row r="456" spans="2:15" s="15" customFormat="1" ht="12.75">
      <c r="B456" s="102"/>
      <c r="D456" s="7"/>
      <c r="E456" s="7"/>
      <c r="F456" s="154"/>
      <c r="G456" s="7"/>
      <c r="H456" s="7"/>
      <c r="I456" s="7"/>
      <c r="J456" s="7"/>
      <c r="K456" s="7"/>
      <c r="L456" s="7"/>
      <c r="M456" s="7"/>
      <c r="N456" s="7"/>
      <c r="O456" s="7"/>
    </row>
    <row r="457" spans="2:15" s="15" customFormat="1" ht="38.25">
      <c r="B457" s="102"/>
      <c r="C457" s="15" t="s">
        <v>221</v>
      </c>
      <c r="D457" s="7">
        <v>0.3</v>
      </c>
      <c r="E457" s="7">
        <v>30</v>
      </c>
      <c r="F457" s="154">
        <v>30</v>
      </c>
      <c r="G457" s="7"/>
      <c r="H457" s="7"/>
      <c r="I457" s="7">
        <v>30</v>
      </c>
      <c r="J457" s="7"/>
      <c r="K457" s="7"/>
      <c r="L457" s="7">
        <v>30</v>
      </c>
      <c r="M457" s="7"/>
      <c r="N457" s="7"/>
      <c r="O457" s="7"/>
    </row>
    <row r="458" spans="2:15" s="15" customFormat="1" ht="12.75">
      <c r="B458" s="102"/>
      <c r="D458" s="7"/>
      <c r="E458" s="7"/>
      <c r="F458" s="154"/>
      <c r="G458" s="7"/>
      <c r="H458" s="7"/>
      <c r="I458" s="7"/>
      <c r="J458" s="7"/>
      <c r="K458" s="7"/>
      <c r="L458" s="7"/>
      <c r="M458" s="7"/>
      <c r="N458" s="7"/>
      <c r="O458" s="7"/>
    </row>
    <row r="459" spans="2:15" s="15" customFormat="1" ht="25.5">
      <c r="B459" s="102"/>
      <c r="C459" s="15" t="s">
        <v>222</v>
      </c>
      <c r="D459" s="7">
        <v>1</v>
      </c>
      <c r="E459" s="7">
        <v>110</v>
      </c>
      <c r="F459" s="154">
        <v>110</v>
      </c>
      <c r="G459" s="7"/>
      <c r="H459" s="7"/>
      <c r="I459" s="7">
        <v>110</v>
      </c>
      <c r="J459" s="7"/>
      <c r="K459" s="7"/>
      <c r="L459" s="7">
        <v>110</v>
      </c>
      <c r="M459" s="7"/>
      <c r="N459" s="7"/>
      <c r="O459" s="7"/>
    </row>
    <row r="460" spans="2:15" s="15" customFormat="1" ht="12.75">
      <c r="B460" s="102"/>
      <c r="D460" s="7"/>
      <c r="E460" s="7"/>
      <c r="F460" s="154"/>
      <c r="G460" s="7"/>
      <c r="H460" s="7"/>
      <c r="I460" s="7"/>
      <c r="J460" s="7"/>
      <c r="K460" s="7"/>
      <c r="L460" s="7"/>
      <c r="M460" s="7"/>
      <c r="N460" s="7"/>
      <c r="O460" s="7"/>
    </row>
    <row r="461" spans="2:15" s="15" customFormat="1" ht="25.5">
      <c r="B461" s="102"/>
      <c r="C461" s="15" t="s">
        <v>223</v>
      </c>
      <c r="D461" s="7">
        <v>0.25</v>
      </c>
      <c r="E461" s="7">
        <v>25</v>
      </c>
      <c r="F461" s="154">
        <v>25</v>
      </c>
      <c r="G461" s="7"/>
      <c r="H461" s="7"/>
      <c r="I461" s="7">
        <v>10</v>
      </c>
      <c r="J461" s="7">
        <v>15</v>
      </c>
      <c r="K461" s="7"/>
      <c r="L461" s="7">
        <v>25</v>
      </c>
      <c r="M461" s="7"/>
      <c r="N461" s="7"/>
      <c r="O461" s="7"/>
    </row>
    <row r="462" spans="2:15" s="15" customFormat="1" ht="12.75">
      <c r="B462" s="102"/>
      <c r="D462" s="7"/>
      <c r="E462" s="7"/>
      <c r="F462" s="154"/>
      <c r="G462" s="7"/>
      <c r="H462" s="7"/>
      <c r="I462" s="7"/>
      <c r="J462" s="7"/>
      <c r="K462" s="7"/>
      <c r="L462" s="7"/>
      <c r="M462" s="7"/>
      <c r="N462" s="7"/>
      <c r="O462" s="7"/>
    </row>
    <row r="463" spans="2:15" s="15" customFormat="1" ht="25.5">
      <c r="B463" s="102"/>
      <c r="C463" s="15" t="s">
        <v>223</v>
      </c>
      <c r="D463" s="7">
        <v>0.25</v>
      </c>
      <c r="E463" s="7">
        <v>20</v>
      </c>
      <c r="F463" s="154">
        <v>20</v>
      </c>
      <c r="G463" s="7"/>
      <c r="H463" s="7"/>
      <c r="I463" s="7">
        <v>10</v>
      </c>
      <c r="J463" s="7">
        <v>10</v>
      </c>
      <c r="K463" s="7">
        <v>20</v>
      </c>
      <c r="L463" s="7"/>
      <c r="M463" s="7"/>
      <c r="N463" s="7"/>
      <c r="O463" s="7"/>
    </row>
    <row r="464" spans="2:15" s="15" customFormat="1" ht="12.75">
      <c r="B464" s="102"/>
      <c r="D464" s="7"/>
      <c r="E464" s="7"/>
      <c r="F464" s="154"/>
      <c r="G464" s="7"/>
      <c r="H464" s="7"/>
      <c r="I464" s="7"/>
      <c r="J464" s="7"/>
      <c r="K464" s="7"/>
      <c r="L464" s="7"/>
      <c r="M464" s="7"/>
      <c r="N464" s="7"/>
      <c r="O464" s="7"/>
    </row>
    <row r="465" spans="2:15" s="15" customFormat="1" ht="38.25">
      <c r="B465" s="102"/>
      <c r="C465" s="15" t="s">
        <v>546</v>
      </c>
      <c r="D465" s="7">
        <v>1</v>
      </c>
      <c r="E465" s="7">
        <v>120</v>
      </c>
      <c r="F465" s="154">
        <v>120</v>
      </c>
      <c r="G465" s="7"/>
      <c r="H465" s="7"/>
      <c r="I465" s="7">
        <v>60</v>
      </c>
      <c r="J465" s="7">
        <v>60</v>
      </c>
      <c r="K465" s="7">
        <v>120</v>
      </c>
      <c r="L465" s="7"/>
      <c r="M465" s="7"/>
      <c r="N465" s="7"/>
      <c r="O465" s="7"/>
    </row>
    <row r="466" spans="2:15" s="15" customFormat="1" ht="12.75">
      <c r="B466" s="102"/>
      <c r="D466" s="7"/>
      <c r="E466" s="7"/>
      <c r="F466" s="154"/>
      <c r="G466" s="7"/>
      <c r="H466" s="7"/>
      <c r="I466" s="7"/>
      <c r="J466" s="7"/>
      <c r="K466" s="7"/>
      <c r="L466" s="7"/>
      <c r="M466" s="7"/>
      <c r="N466" s="7"/>
      <c r="O466" s="7"/>
    </row>
    <row r="467" spans="2:15" s="15" customFormat="1" ht="25.5">
      <c r="B467" s="102"/>
      <c r="C467" s="15" t="s">
        <v>542</v>
      </c>
      <c r="D467" s="7">
        <v>0.4</v>
      </c>
      <c r="E467" s="7">
        <v>30</v>
      </c>
      <c r="F467" s="154">
        <v>30</v>
      </c>
      <c r="G467" s="7"/>
      <c r="H467" s="7"/>
      <c r="I467" s="7">
        <v>15</v>
      </c>
      <c r="J467" s="7">
        <v>15</v>
      </c>
      <c r="K467" s="7"/>
      <c r="L467" s="7">
        <v>30</v>
      </c>
      <c r="M467" s="7"/>
      <c r="N467" s="7"/>
      <c r="O467" s="7"/>
    </row>
    <row r="468" spans="2:15" s="15" customFormat="1" ht="12.75">
      <c r="B468" s="102"/>
      <c r="D468" s="7"/>
      <c r="E468" s="7"/>
      <c r="F468" s="154"/>
      <c r="G468" s="7"/>
      <c r="H468" s="7"/>
      <c r="I468" s="7"/>
      <c r="J468" s="7"/>
      <c r="K468" s="7"/>
      <c r="L468" s="7"/>
      <c r="M468" s="7"/>
      <c r="N468" s="7"/>
      <c r="O468" s="7"/>
    </row>
    <row r="469" spans="2:15" s="15" customFormat="1" ht="25.5">
      <c r="B469" s="102"/>
      <c r="C469" s="15" t="s">
        <v>224</v>
      </c>
      <c r="D469" s="62">
        <v>0.25</v>
      </c>
      <c r="E469" s="7">
        <v>25</v>
      </c>
      <c r="F469" s="154">
        <v>25</v>
      </c>
      <c r="G469" s="7"/>
      <c r="H469" s="7"/>
      <c r="I469" s="7">
        <v>12.5</v>
      </c>
      <c r="J469" s="7">
        <v>12.5</v>
      </c>
      <c r="K469" s="7">
        <v>25</v>
      </c>
      <c r="L469" s="7"/>
      <c r="M469" s="7"/>
      <c r="N469" s="7"/>
      <c r="O469" s="7"/>
    </row>
    <row r="470" spans="2:15" s="15" customFormat="1" ht="12.75">
      <c r="B470" s="102"/>
      <c r="D470" s="7"/>
      <c r="E470" s="7"/>
      <c r="F470" s="154"/>
      <c r="G470" s="7"/>
      <c r="H470" s="7"/>
      <c r="I470" s="7"/>
      <c r="J470" s="7"/>
      <c r="K470" s="7"/>
      <c r="L470" s="7"/>
      <c r="M470" s="7"/>
      <c r="N470" s="7"/>
      <c r="O470" s="7"/>
    </row>
    <row r="471" spans="2:15" s="15" customFormat="1" ht="25.5">
      <c r="B471" s="102"/>
      <c r="C471" s="15" t="s">
        <v>543</v>
      </c>
      <c r="D471" s="7">
        <v>0.55</v>
      </c>
      <c r="E471" s="7">
        <v>55</v>
      </c>
      <c r="F471" s="154">
        <v>55</v>
      </c>
      <c r="G471" s="7"/>
      <c r="H471" s="7"/>
      <c r="I471" s="7">
        <v>27.5</v>
      </c>
      <c r="J471" s="7">
        <v>27.5</v>
      </c>
      <c r="K471" s="7"/>
      <c r="L471" s="7">
        <v>55</v>
      </c>
      <c r="M471" s="7"/>
      <c r="N471" s="7"/>
      <c r="O471" s="7"/>
    </row>
    <row r="472" spans="2:15" s="15" customFormat="1" ht="12.75">
      <c r="B472" s="102"/>
      <c r="D472" s="7"/>
      <c r="E472" s="7"/>
      <c r="F472" s="154"/>
      <c r="G472" s="7"/>
      <c r="H472" s="7"/>
      <c r="I472" s="7"/>
      <c r="J472" s="7"/>
      <c r="K472" s="7"/>
      <c r="L472" s="7"/>
      <c r="M472" s="7"/>
      <c r="N472" s="7"/>
      <c r="O472" s="7"/>
    </row>
    <row r="473" spans="2:15" s="15" customFormat="1" ht="25.5">
      <c r="B473" s="102"/>
      <c r="C473" s="15" t="s">
        <v>541</v>
      </c>
      <c r="D473" s="7">
        <v>0.35</v>
      </c>
      <c r="E473" s="7">
        <v>35</v>
      </c>
      <c r="F473" s="154">
        <v>35</v>
      </c>
      <c r="G473" s="7"/>
      <c r="H473" s="7"/>
      <c r="I473" s="7">
        <v>17.5</v>
      </c>
      <c r="J473" s="7">
        <v>17.5</v>
      </c>
      <c r="K473" s="7"/>
      <c r="L473" s="7"/>
      <c r="M473" s="7">
        <v>35</v>
      </c>
      <c r="N473" s="7"/>
      <c r="O473" s="7"/>
    </row>
    <row r="474" spans="2:15" s="15" customFormat="1" ht="12.75">
      <c r="B474" s="102"/>
      <c r="D474" s="7"/>
      <c r="E474" s="7"/>
      <c r="F474" s="154"/>
      <c r="G474" s="7"/>
      <c r="H474" s="7"/>
      <c r="I474" s="7"/>
      <c r="J474" s="7"/>
      <c r="K474" s="7"/>
      <c r="L474" s="7"/>
      <c r="M474" s="7"/>
      <c r="N474" s="7"/>
      <c r="O474" s="7"/>
    </row>
    <row r="475" spans="2:15" s="15" customFormat="1" ht="25.5">
      <c r="B475" s="102"/>
      <c r="C475" s="15" t="s">
        <v>535</v>
      </c>
      <c r="D475" s="7">
        <v>0.9</v>
      </c>
      <c r="E475" s="7">
        <v>100</v>
      </c>
      <c r="F475" s="154">
        <v>100</v>
      </c>
      <c r="G475" s="7"/>
      <c r="H475" s="7"/>
      <c r="I475" s="7">
        <v>50</v>
      </c>
      <c r="J475" s="7">
        <v>50</v>
      </c>
      <c r="K475" s="7">
        <v>100</v>
      </c>
      <c r="L475" s="7"/>
      <c r="M475" s="7"/>
      <c r="N475" s="7"/>
      <c r="O475" s="7"/>
    </row>
    <row r="476" spans="2:15" s="15" customFormat="1" ht="12.75">
      <c r="B476" s="102"/>
      <c r="D476" s="7"/>
      <c r="E476" s="7"/>
      <c r="F476" s="154"/>
      <c r="G476" s="7"/>
      <c r="H476" s="7"/>
      <c r="I476" s="7"/>
      <c r="J476" s="7"/>
      <c r="K476" s="7"/>
      <c r="L476" s="7"/>
      <c r="M476" s="7"/>
      <c r="N476" s="7"/>
      <c r="O476" s="7"/>
    </row>
    <row r="477" spans="2:15" s="15" customFormat="1" ht="25.5">
      <c r="B477" s="102"/>
      <c r="C477" s="15" t="s">
        <v>536</v>
      </c>
      <c r="D477" s="7">
        <v>0.6</v>
      </c>
      <c r="E477" s="7">
        <v>60</v>
      </c>
      <c r="F477" s="154">
        <v>60</v>
      </c>
      <c r="G477" s="7"/>
      <c r="H477" s="7"/>
      <c r="I477" s="7">
        <v>30</v>
      </c>
      <c r="J477" s="7">
        <v>30</v>
      </c>
      <c r="K477" s="7">
        <v>60</v>
      </c>
      <c r="L477" s="7"/>
      <c r="M477" s="7"/>
      <c r="N477" s="7"/>
      <c r="O477" s="7"/>
    </row>
    <row r="478" spans="2:15" s="15" customFormat="1" ht="12.75">
      <c r="B478" s="102"/>
      <c r="D478" s="7"/>
      <c r="E478" s="7"/>
      <c r="F478" s="154"/>
      <c r="G478" s="7"/>
      <c r="H478" s="7"/>
      <c r="I478" s="7"/>
      <c r="J478" s="7"/>
      <c r="K478" s="7"/>
      <c r="L478" s="7"/>
      <c r="M478" s="7"/>
      <c r="N478" s="7"/>
      <c r="O478" s="7"/>
    </row>
    <row r="479" spans="2:15" s="15" customFormat="1" ht="25.5">
      <c r="B479" s="102"/>
      <c r="C479" s="15" t="s">
        <v>537</v>
      </c>
      <c r="D479" s="7">
        <v>0.25</v>
      </c>
      <c r="E479" s="7">
        <v>20</v>
      </c>
      <c r="F479" s="154">
        <v>20</v>
      </c>
      <c r="G479" s="7"/>
      <c r="H479" s="7"/>
      <c r="I479" s="7">
        <v>10</v>
      </c>
      <c r="J479" s="7">
        <v>10</v>
      </c>
      <c r="K479" s="7">
        <v>20</v>
      </c>
      <c r="L479" s="7"/>
      <c r="M479" s="7"/>
      <c r="N479" s="7"/>
      <c r="O479" s="7"/>
    </row>
    <row r="480" spans="2:15" s="15" customFormat="1" ht="12.75">
      <c r="B480" s="102"/>
      <c r="D480" s="7"/>
      <c r="E480" s="7"/>
      <c r="F480" s="154"/>
      <c r="G480" s="7"/>
      <c r="H480" s="7"/>
      <c r="I480" s="7"/>
      <c r="J480" s="7"/>
      <c r="K480" s="7"/>
      <c r="L480" s="7"/>
      <c r="M480" s="7"/>
      <c r="N480" s="7"/>
      <c r="O480" s="7"/>
    </row>
    <row r="481" spans="2:15" s="15" customFormat="1" ht="25.5">
      <c r="B481" s="102"/>
      <c r="C481" s="15" t="s">
        <v>544</v>
      </c>
      <c r="D481" s="7">
        <v>0.7</v>
      </c>
      <c r="E481" s="7">
        <v>50</v>
      </c>
      <c r="F481" s="154">
        <v>50</v>
      </c>
      <c r="G481" s="7"/>
      <c r="H481" s="7"/>
      <c r="I481" s="7">
        <v>25</v>
      </c>
      <c r="J481" s="7">
        <v>25</v>
      </c>
      <c r="K481" s="7"/>
      <c r="L481" s="7">
        <v>50</v>
      </c>
      <c r="M481" s="7"/>
      <c r="N481" s="7"/>
      <c r="O481" s="7"/>
    </row>
    <row r="482" spans="2:15" s="15" customFormat="1" ht="12.75">
      <c r="B482" s="102"/>
      <c r="D482" s="7"/>
      <c r="E482" s="7"/>
      <c r="F482" s="154"/>
      <c r="G482" s="7"/>
      <c r="H482" s="7"/>
      <c r="I482" s="7"/>
      <c r="J482" s="7"/>
      <c r="K482" s="7"/>
      <c r="L482" s="7"/>
      <c r="M482" s="7"/>
      <c r="N482" s="7"/>
      <c r="O482" s="7"/>
    </row>
    <row r="483" spans="2:15" s="15" customFormat="1" ht="25.5">
      <c r="B483" s="102"/>
      <c r="C483" s="15" t="s">
        <v>538</v>
      </c>
      <c r="D483" s="7">
        <v>0.5</v>
      </c>
      <c r="E483" s="7">
        <v>40</v>
      </c>
      <c r="F483" s="154">
        <v>40</v>
      </c>
      <c r="G483" s="7"/>
      <c r="H483" s="7"/>
      <c r="I483" s="7">
        <v>20</v>
      </c>
      <c r="J483" s="7">
        <v>20</v>
      </c>
      <c r="K483" s="7"/>
      <c r="L483" s="7"/>
      <c r="M483" s="7">
        <v>40</v>
      </c>
      <c r="N483" s="7"/>
      <c r="O483" s="7"/>
    </row>
    <row r="484" spans="2:15" s="15" customFormat="1" ht="12.75">
      <c r="B484" s="102"/>
      <c r="D484" s="7"/>
      <c r="E484" s="7"/>
      <c r="F484" s="154"/>
      <c r="G484" s="7"/>
      <c r="H484" s="7"/>
      <c r="I484" s="7"/>
      <c r="J484" s="7"/>
      <c r="K484" s="7"/>
      <c r="L484" s="7"/>
      <c r="M484" s="7"/>
      <c r="N484" s="7"/>
      <c r="O484" s="7"/>
    </row>
    <row r="485" spans="2:15" s="15" customFormat="1" ht="36" customHeight="1">
      <c r="B485" s="102"/>
      <c r="C485" s="15" t="s">
        <v>539</v>
      </c>
      <c r="D485" s="7">
        <v>1</v>
      </c>
      <c r="E485" s="7">
        <v>80</v>
      </c>
      <c r="F485" s="154">
        <v>80</v>
      </c>
      <c r="G485" s="7"/>
      <c r="H485" s="7"/>
      <c r="I485" s="7">
        <v>40</v>
      </c>
      <c r="J485" s="7">
        <v>40</v>
      </c>
      <c r="K485" s="7"/>
      <c r="L485" s="7"/>
      <c r="M485" s="7"/>
      <c r="N485" s="7">
        <v>80</v>
      </c>
      <c r="O485" s="7"/>
    </row>
    <row r="486" spans="2:15" s="15" customFormat="1" ht="12.75">
      <c r="B486" s="102"/>
      <c r="D486" s="7"/>
      <c r="E486" s="7"/>
      <c r="F486" s="154"/>
      <c r="G486" s="7"/>
      <c r="H486" s="7"/>
      <c r="I486" s="7"/>
      <c r="J486" s="7"/>
      <c r="K486" s="7"/>
      <c r="L486" s="7"/>
      <c r="M486" s="7"/>
      <c r="N486" s="7"/>
      <c r="O486" s="7"/>
    </row>
    <row r="487" spans="2:15" s="15" customFormat="1" ht="25.5">
      <c r="B487" s="102"/>
      <c r="C487" s="15" t="s">
        <v>540</v>
      </c>
      <c r="D487" s="7">
        <v>2.5</v>
      </c>
      <c r="E487" s="7">
        <v>250</v>
      </c>
      <c r="F487" s="154">
        <v>250</v>
      </c>
      <c r="G487" s="7"/>
      <c r="H487" s="7"/>
      <c r="I487" s="7">
        <v>125</v>
      </c>
      <c r="J487" s="7">
        <v>125</v>
      </c>
      <c r="K487" s="7"/>
      <c r="L487" s="7"/>
      <c r="M487" s="7">
        <v>150</v>
      </c>
      <c r="N487" s="7">
        <v>100</v>
      </c>
      <c r="O487" s="7"/>
    </row>
    <row r="488" spans="2:15" s="15" customFormat="1" ht="12.75">
      <c r="B488" s="102"/>
      <c r="D488" s="7"/>
      <c r="E488" s="7"/>
      <c r="F488" s="154"/>
      <c r="G488" s="7"/>
      <c r="H488" s="7"/>
      <c r="I488" s="7"/>
      <c r="J488" s="7"/>
      <c r="K488" s="7"/>
      <c r="L488" s="7"/>
      <c r="M488" s="7"/>
      <c r="N488" s="7"/>
      <c r="O488" s="7"/>
    </row>
    <row r="489" spans="2:15" s="15" customFormat="1" ht="25.5">
      <c r="B489" s="102"/>
      <c r="C489" s="15" t="s">
        <v>547</v>
      </c>
      <c r="D489" s="7">
        <v>1.3</v>
      </c>
      <c r="E489" s="7">
        <v>150</v>
      </c>
      <c r="F489" s="154">
        <v>150</v>
      </c>
      <c r="G489" s="7"/>
      <c r="H489" s="7"/>
      <c r="I489" s="7">
        <v>75</v>
      </c>
      <c r="J489" s="7">
        <v>75</v>
      </c>
      <c r="K489" s="7"/>
      <c r="L489" s="7"/>
      <c r="M489" s="7"/>
      <c r="N489" s="7"/>
      <c r="O489" s="7">
        <v>150</v>
      </c>
    </row>
    <row r="490" spans="2:15" s="15" customFormat="1" ht="12.75">
      <c r="B490" s="102"/>
      <c r="D490" s="7"/>
      <c r="E490" s="7"/>
      <c r="F490" s="154"/>
      <c r="G490" s="7"/>
      <c r="H490" s="7"/>
      <c r="I490" s="7"/>
      <c r="J490" s="7"/>
      <c r="K490" s="7"/>
      <c r="L490" s="7"/>
      <c r="M490" s="7"/>
      <c r="N490" s="7"/>
      <c r="O490" s="7"/>
    </row>
    <row r="491" spans="2:16" s="15" customFormat="1" ht="15">
      <c r="B491" s="126" t="s">
        <v>115</v>
      </c>
      <c r="D491" s="20">
        <f aca="true" t="shared" si="16" ref="D491:P491">D492+D493+D494+D495+D496+D497+D498+D499+D500+D501+D502+D504+D505</f>
        <v>83.5</v>
      </c>
      <c r="E491" s="20">
        <f t="shared" si="16"/>
        <v>22314</v>
      </c>
      <c r="F491" s="157">
        <f>F492+F493+F494+F495+F496+F497+F498+F499+F500+F501+F502+F504+F505</f>
        <v>2900</v>
      </c>
      <c r="G491" s="20">
        <f t="shared" si="16"/>
        <v>2850</v>
      </c>
      <c r="H491" s="20">
        <f t="shared" si="16"/>
        <v>25</v>
      </c>
      <c r="I491" s="20">
        <f t="shared" si="16"/>
        <v>25</v>
      </c>
      <c r="J491" s="20">
        <f t="shared" si="16"/>
        <v>0</v>
      </c>
      <c r="K491" s="20">
        <f t="shared" si="16"/>
        <v>500</v>
      </c>
      <c r="L491" s="20">
        <f t="shared" si="16"/>
        <v>500</v>
      </c>
      <c r="M491" s="20">
        <f t="shared" si="16"/>
        <v>470</v>
      </c>
      <c r="N491" s="20">
        <f t="shared" si="16"/>
        <v>470</v>
      </c>
      <c r="O491" s="20">
        <f t="shared" si="16"/>
        <v>960</v>
      </c>
      <c r="P491" s="20">
        <f t="shared" si="16"/>
        <v>19414</v>
      </c>
    </row>
    <row r="492" spans="1:16" s="63" customFormat="1" ht="45" customHeight="1">
      <c r="A492" s="46"/>
      <c r="B492" s="134"/>
      <c r="C492" s="28" t="s">
        <v>548</v>
      </c>
      <c r="D492" s="21">
        <v>0.8</v>
      </c>
      <c r="E492" s="21">
        <v>174</v>
      </c>
      <c r="F492" s="155">
        <v>0</v>
      </c>
      <c r="G492" s="21"/>
      <c r="H492" s="21"/>
      <c r="I492" s="21"/>
      <c r="J492" s="21"/>
      <c r="K492" s="21"/>
      <c r="L492" s="21"/>
      <c r="M492" s="21"/>
      <c r="N492" s="21"/>
      <c r="O492" s="46"/>
      <c r="P492" s="21">
        <v>174</v>
      </c>
    </row>
    <row r="493" spans="1:16" s="63" customFormat="1" ht="99.75" customHeight="1">
      <c r="A493" s="46"/>
      <c r="B493" s="65"/>
      <c r="C493" s="28" t="s">
        <v>549</v>
      </c>
      <c r="D493" s="21">
        <v>2.4</v>
      </c>
      <c r="E493" s="21">
        <v>500</v>
      </c>
      <c r="F493" s="155">
        <v>500</v>
      </c>
      <c r="G493" s="21">
        <v>450</v>
      </c>
      <c r="H493" s="21">
        <v>25</v>
      </c>
      <c r="I493" s="21">
        <v>25</v>
      </c>
      <c r="J493" s="21"/>
      <c r="K493" s="21">
        <v>250</v>
      </c>
      <c r="L493" s="21">
        <v>250</v>
      </c>
      <c r="M493" s="21"/>
      <c r="N493" s="21"/>
      <c r="O493" s="46"/>
      <c r="P493" s="21"/>
    </row>
    <row r="494" spans="1:16" s="63" customFormat="1" ht="38.25">
      <c r="A494" s="46"/>
      <c r="B494" s="65"/>
      <c r="C494" s="28" t="s">
        <v>550</v>
      </c>
      <c r="D494" s="21">
        <v>0.9</v>
      </c>
      <c r="E494" s="21">
        <v>230</v>
      </c>
      <c r="F494" s="155">
        <v>0</v>
      </c>
      <c r="G494" s="21"/>
      <c r="H494" s="21"/>
      <c r="I494" s="21"/>
      <c r="J494" s="21"/>
      <c r="K494" s="21"/>
      <c r="L494" s="21"/>
      <c r="M494" s="21"/>
      <c r="N494" s="21"/>
      <c r="O494" s="46"/>
      <c r="P494" s="21">
        <v>230</v>
      </c>
    </row>
    <row r="495" spans="1:16" s="63" customFormat="1" ht="38.25">
      <c r="A495" s="46"/>
      <c r="B495" s="65"/>
      <c r="C495" s="28" t="s">
        <v>551</v>
      </c>
      <c r="D495" s="21">
        <v>0.4</v>
      </c>
      <c r="E495" s="21">
        <v>60</v>
      </c>
      <c r="F495" s="155">
        <v>0</v>
      </c>
      <c r="G495" s="21"/>
      <c r="H495" s="21"/>
      <c r="I495" s="21"/>
      <c r="J495" s="21"/>
      <c r="K495" s="21"/>
      <c r="L495" s="21"/>
      <c r="M495" s="21"/>
      <c r="N495" s="21"/>
      <c r="O495" s="46"/>
      <c r="P495" s="21">
        <v>60</v>
      </c>
    </row>
    <row r="496" spans="1:16" s="63" customFormat="1" ht="51">
      <c r="A496" s="46"/>
      <c r="B496" s="65"/>
      <c r="C496" s="28" t="s">
        <v>553</v>
      </c>
      <c r="D496" s="21">
        <v>6.5</v>
      </c>
      <c r="E496" s="21">
        <v>1900</v>
      </c>
      <c r="F496" s="155">
        <v>1900</v>
      </c>
      <c r="G496" s="21">
        <v>1900</v>
      </c>
      <c r="H496" s="21"/>
      <c r="I496" s="21"/>
      <c r="J496" s="21"/>
      <c r="K496" s="21">
        <v>250</v>
      </c>
      <c r="L496" s="21">
        <v>250</v>
      </c>
      <c r="M496" s="21">
        <v>470</v>
      </c>
      <c r="N496" s="21">
        <v>470</v>
      </c>
      <c r="O496" s="35">
        <v>460</v>
      </c>
      <c r="P496" s="21"/>
    </row>
    <row r="497" spans="1:16" s="63" customFormat="1" ht="78.75" customHeight="1">
      <c r="A497" s="64"/>
      <c r="B497" s="65"/>
      <c r="C497" s="28" t="s">
        <v>552</v>
      </c>
      <c r="D497" s="66">
        <v>9</v>
      </c>
      <c r="E497" s="66">
        <v>2550</v>
      </c>
      <c r="F497" s="175">
        <v>0</v>
      </c>
      <c r="G497" s="66"/>
      <c r="H497" s="66"/>
      <c r="I497" s="66"/>
      <c r="J497" s="46"/>
      <c r="K497" s="66"/>
      <c r="L497" s="66"/>
      <c r="P497" s="66">
        <v>2550</v>
      </c>
    </row>
    <row r="498" spans="1:16" s="63" customFormat="1" ht="38.25">
      <c r="A498" s="46"/>
      <c r="B498" s="65"/>
      <c r="C498" s="28" t="s">
        <v>572</v>
      </c>
      <c r="D498" s="66">
        <v>3.5</v>
      </c>
      <c r="E498" s="66">
        <v>250</v>
      </c>
      <c r="F498" s="155">
        <v>0</v>
      </c>
      <c r="G498" s="21"/>
      <c r="H498" s="21"/>
      <c r="I498" s="21"/>
      <c r="J498" s="21"/>
      <c r="K498" s="21"/>
      <c r="L498" s="21"/>
      <c r="M498" s="28"/>
      <c r="P498" s="66">
        <v>250</v>
      </c>
    </row>
    <row r="499" spans="1:16" s="63" customFormat="1" ht="59.25" customHeight="1">
      <c r="A499" s="46"/>
      <c r="B499" s="65"/>
      <c r="C499" s="28" t="s">
        <v>573</v>
      </c>
      <c r="D499" s="21">
        <v>17.5</v>
      </c>
      <c r="E499" s="21">
        <v>5900</v>
      </c>
      <c r="F499" s="155">
        <v>0</v>
      </c>
      <c r="G499" s="21"/>
      <c r="H499" s="21"/>
      <c r="I499" s="21"/>
      <c r="J499" s="21"/>
      <c r="K499" s="21"/>
      <c r="L499" s="21"/>
      <c r="M499" s="21"/>
      <c r="N499" s="21"/>
      <c r="O499" s="28"/>
      <c r="P499" s="21">
        <v>5900</v>
      </c>
    </row>
    <row r="500" spans="1:16" s="63" customFormat="1" ht="52.5" customHeight="1">
      <c r="A500" s="46"/>
      <c r="B500" s="65"/>
      <c r="C500" s="28" t="s">
        <v>554</v>
      </c>
      <c r="D500" s="21">
        <v>6</v>
      </c>
      <c r="E500" s="21">
        <v>1500</v>
      </c>
      <c r="F500" s="155">
        <v>0</v>
      </c>
      <c r="G500" s="21"/>
      <c r="H500" s="21"/>
      <c r="I500" s="21"/>
      <c r="J500" s="21"/>
      <c r="K500" s="21"/>
      <c r="L500" s="21"/>
      <c r="M500" s="21"/>
      <c r="N500" s="21"/>
      <c r="O500" s="28"/>
      <c r="P500" s="21">
        <v>1500</v>
      </c>
    </row>
    <row r="501" spans="1:16" s="63" customFormat="1" ht="57.75" customHeight="1">
      <c r="A501" s="46"/>
      <c r="B501" s="65"/>
      <c r="C501" s="28" t="s">
        <v>570</v>
      </c>
      <c r="D501" s="21">
        <v>8.5</v>
      </c>
      <c r="E501" s="21">
        <v>2500</v>
      </c>
      <c r="F501" s="155">
        <v>0</v>
      </c>
      <c r="G501" s="21"/>
      <c r="H501" s="21"/>
      <c r="I501" s="21"/>
      <c r="J501" s="21"/>
      <c r="K501" s="21"/>
      <c r="L501" s="21"/>
      <c r="M501" s="21"/>
      <c r="N501" s="21"/>
      <c r="O501" s="21"/>
      <c r="P501" s="21">
        <v>2500</v>
      </c>
    </row>
    <row r="502" spans="1:16" s="63" customFormat="1" ht="60" customHeight="1">
      <c r="A502" s="46"/>
      <c r="B502" s="65"/>
      <c r="C502" s="28" t="s">
        <v>571</v>
      </c>
      <c r="D502" s="21">
        <v>13.5</v>
      </c>
      <c r="E502" s="21">
        <v>3350</v>
      </c>
      <c r="F502" s="155">
        <v>500</v>
      </c>
      <c r="G502" s="21">
        <v>500</v>
      </c>
      <c r="H502" s="21"/>
      <c r="I502" s="21"/>
      <c r="J502" s="21"/>
      <c r="K502" s="21"/>
      <c r="L502" s="21"/>
      <c r="M502" s="21"/>
      <c r="N502" s="21"/>
      <c r="O502" s="21">
        <v>500</v>
      </c>
      <c r="P502" s="21">
        <v>2850</v>
      </c>
    </row>
    <row r="503" spans="1:16" s="63" customFormat="1" ht="57" customHeight="1">
      <c r="A503" s="46"/>
      <c r="B503" s="65"/>
      <c r="C503" s="28" t="s">
        <v>574</v>
      </c>
      <c r="D503" s="21">
        <v>6</v>
      </c>
      <c r="E503" s="21">
        <v>1300</v>
      </c>
      <c r="F503" s="155">
        <v>0</v>
      </c>
      <c r="G503" s="21"/>
      <c r="H503" s="28"/>
      <c r="I503" s="28"/>
      <c r="J503" s="28"/>
      <c r="K503" s="28"/>
      <c r="L503" s="28"/>
      <c r="M503" s="28"/>
      <c r="N503" s="67"/>
      <c r="P503" s="21">
        <v>1300</v>
      </c>
    </row>
    <row r="504" spans="1:16" s="63" customFormat="1" ht="49.5" customHeight="1">
      <c r="A504" s="46"/>
      <c r="B504" s="65"/>
      <c r="C504" s="28" t="s">
        <v>575</v>
      </c>
      <c r="D504" s="21">
        <v>4</v>
      </c>
      <c r="E504" s="21">
        <v>1100</v>
      </c>
      <c r="F504" s="155">
        <v>0</v>
      </c>
      <c r="G504" s="21"/>
      <c r="H504" s="28"/>
      <c r="I504" s="28"/>
      <c r="J504" s="28"/>
      <c r="K504" s="28"/>
      <c r="L504" s="28"/>
      <c r="M504" s="28"/>
      <c r="O504" s="28"/>
      <c r="P504" s="21">
        <v>1100</v>
      </c>
    </row>
    <row r="505" spans="1:16" ht="51">
      <c r="A505" s="68"/>
      <c r="B505" s="135"/>
      <c r="C505" s="28" t="s">
        <v>576</v>
      </c>
      <c r="D505" s="113">
        <v>10.5</v>
      </c>
      <c r="E505" s="113">
        <v>2300</v>
      </c>
      <c r="F505" s="171">
        <v>0</v>
      </c>
      <c r="G505" s="113"/>
      <c r="H505" s="113"/>
      <c r="I505" s="113"/>
      <c r="J505" s="113"/>
      <c r="K505" s="113"/>
      <c r="L505" s="113"/>
      <c r="M505" s="113"/>
      <c r="N505" s="113"/>
      <c r="O505" s="60"/>
      <c r="P505" s="113">
        <v>2300</v>
      </c>
    </row>
    <row r="506" spans="1:14" s="111" customFormat="1" ht="12.75">
      <c r="A506" s="110"/>
      <c r="B506" s="136"/>
      <c r="C506" s="110"/>
      <c r="D506" s="110"/>
      <c r="E506" s="110"/>
      <c r="F506" s="172"/>
      <c r="G506" s="110"/>
      <c r="H506" s="110"/>
      <c r="I506" s="110"/>
      <c r="J506" s="110"/>
      <c r="K506" s="110"/>
      <c r="L506" s="69"/>
      <c r="M506" s="69"/>
      <c r="N506" s="69"/>
    </row>
    <row r="507" spans="1:6" s="111" customFormat="1" ht="12.75">
      <c r="A507" s="112"/>
      <c r="B507" s="137"/>
      <c r="F507" s="173"/>
    </row>
    <row r="508" spans="1:6" s="111" customFormat="1" ht="12.75">
      <c r="A508" s="112"/>
      <c r="B508" s="137"/>
      <c r="F508" s="173"/>
    </row>
    <row r="509" spans="2:16" s="15" customFormat="1" ht="23.25" customHeight="1">
      <c r="B509" s="122" t="s">
        <v>341</v>
      </c>
      <c r="D509" s="20">
        <v>137.698</v>
      </c>
      <c r="E509" s="20">
        <f>E510+E511+E514+E516+E520+E521+E522+E526+E527+E530+E513+E518+E524+E529</f>
        <v>80051.3</v>
      </c>
      <c r="F509" s="20">
        <f>F510+F511+F514+F516+F520+F521+F522+F526+F527+F530+F513+F518+F524+F529</f>
        <v>25549.3</v>
      </c>
      <c r="G509" s="20">
        <f aca="true" t="shared" si="17" ref="G509:P509">G510+G511+G514+G516+G520+G521+G522+G526+G527+G530+G513+G518+G524+G529</f>
        <v>13200</v>
      </c>
      <c r="H509" s="20">
        <f t="shared" si="17"/>
        <v>4202</v>
      </c>
      <c r="I509" s="20">
        <f t="shared" si="17"/>
        <v>5167.3</v>
      </c>
      <c r="J509" s="20">
        <f t="shared" si="17"/>
        <v>2980</v>
      </c>
      <c r="K509" s="20">
        <f t="shared" si="17"/>
        <v>3141.3</v>
      </c>
      <c r="L509" s="20">
        <f t="shared" si="17"/>
        <v>5065</v>
      </c>
      <c r="M509" s="20">
        <f t="shared" si="17"/>
        <v>4438</v>
      </c>
      <c r="N509" s="20">
        <f t="shared" si="17"/>
        <v>6540</v>
      </c>
      <c r="O509" s="20">
        <f t="shared" si="17"/>
        <v>6365</v>
      </c>
      <c r="P509" s="20">
        <f t="shared" si="17"/>
        <v>54502</v>
      </c>
    </row>
    <row r="510" spans="1:16" s="70" customFormat="1" ht="45" customHeight="1">
      <c r="A510" s="21"/>
      <c r="B510" s="138"/>
      <c r="C510" s="67" t="s">
        <v>226</v>
      </c>
      <c r="D510" s="21" t="s">
        <v>228</v>
      </c>
      <c r="E510" s="21">
        <v>4500</v>
      </c>
      <c r="F510" s="155">
        <v>4500</v>
      </c>
      <c r="G510" s="21">
        <v>3500</v>
      </c>
      <c r="H510" s="21">
        <v>500</v>
      </c>
      <c r="I510" s="21">
        <v>500</v>
      </c>
      <c r="J510" s="21"/>
      <c r="K510" s="21">
        <v>500</v>
      </c>
      <c r="L510" s="21">
        <v>1500</v>
      </c>
      <c r="M510" s="21">
        <v>1500</v>
      </c>
      <c r="N510" s="21">
        <v>1000</v>
      </c>
      <c r="O510" s="21"/>
      <c r="P510" s="21"/>
    </row>
    <row r="511" spans="1:16" s="138" customFormat="1" ht="52.5" customHeight="1">
      <c r="A511" s="66"/>
      <c r="B511" s="66"/>
      <c r="C511" s="150" t="s">
        <v>229</v>
      </c>
      <c r="D511" s="66" t="s">
        <v>671</v>
      </c>
      <c r="E511" s="66">
        <v>2735</v>
      </c>
      <c r="F511" s="220">
        <v>2735</v>
      </c>
      <c r="G511" s="66">
        <v>1735</v>
      </c>
      <c r="I511" s="66">
        <v>500</v>
      </c>
      <c r="J511" s="66">
        <v>500</v>
      </c>
      <c r="K511" s="66">
        <v>1970</v>
      </c>
      <c r="L511" s="66">
        <v>765</v>
      </c>
      <c r="N511" s="66"/>
      <c r="O511" s="66"/>
      <c r="P511" s="66"/>
    </row>
    <row r="512" spans="1:16" s="138" customFormat="1" ht="4.5" customHeight="1">
      <c r="A512" s="66"/>
      <c r="B512" s="66"/>
      <c r="C512" s="150"/>
      <c r="D512" s="66"/>
      <c r="E512" s="66"/>
      <c r="F512" s="220"/>
      <c r="G512" s="66"/>
      <c r="I512" s="66"/>
      <c r="J512" s="66"/>
      <c r="K512" s="66"/>
      <c r="L512" s="66"/>
      <c r="M512" s="66"/>
      <c r="N512" s="66"/>
      <c r="O512" s="66"/>
      <c r="P512" s="66"/>
    </row>
    <row r="513" spans="1:16" s="138" customFormat="1" ht="42" customHeight="1">
      <c r="A513" s="66"/>
      <c r="B513" s="66"/>
      <c r="C513" s="67" t="s">
        <v>419</v>
      </c>
      <c r="D513" s="66" t="s">
        <v>420</v>
      </c>
      <c r="E513" s="66">
        <v>1942</v>
      </c>
      <c r="F513" s="220">
        <v>1250</v>
      </c>
      <c r="G513" s="66">
        <v>700</v>
      </c>
      <c r="H513" s="99">
        <v>350</v>
      </c>
      <c r="I513" s="66">
        <v>200</v>
      </c>
      <c r="J513" s="66"/>
      <c r="K513" s="66"/>
      <c r="L513" s="66"/>
      <c r="M513" s="66"/>
      <c r="N513" s="66">
        <v>500</v>
      </c>
      <c r="O513" s="66">
        <v>750</v>
      </c>
      <c r="P513" s="66">
        <v>692</v>
      </c>
    </row>
    <row r="514" spans="1:16" s="138" customFormat="1" ht="43.5" customHeight="1">
      <c r="A514" s="66"/>
      <c r="B514" s="122"/>
      <c r="C514" s="150" t="s">
        <v>577</v>
      </c>
      <c r="D514" s="66" t="s">
        <v>610</v>
      </c>
      <c r="E514" s="66">
        <v>4500</v>
      </c>
      <c r="F514" s="220">
        <v>4500</v>
      </c>
      <c r="G514" s="66">
        <v>1700</v>
      </c>
      <c r="H514" s="66"/>
      <c r="I514" s="66">
        <v>1150</v>
      </c>
      <c r="J514" s="66">
        <v>1650</v>
      </c>
      <c r="K514" s="66">
        <v>70</v>
      </c>
      <c r="L514" s="66">
        <v>500</v>
      </c>
      <c r="M514" s="66">
        <v>700</v>
      </c>
      <c r="N514" s="66">
        <v>1800</v>
      </c>
      <c r="O514" s="66">
        <v>1430</v>
      </c>
      <c r="P514" s="66"/>
    </row>
    <row r="515" spans="1:16" s="138" customFormat="1" ht="6" customHeight="1">
      <c r="A515" s="66"/>
      <c r="B515" s="122"/>
      <c r="C515" s="150"/>
      <c r="D515" s="66"/>
      <c r="E515" s="66"/>
      <c r="F515" s="220"/>
      <c r="G515" s="66"/>
      <c r="H515" s="66"/>
      <c r="I515" s="66"/>
      <c r="J515" s="66"/>
      <c r="K515" s="66"/>
      <c r="L515" s="66"/>
      <c r="M515" s="66"/>
      <c r="N515" s="66"/>
      <c r="O515" s="66"/>
      <c r="P515" s="66"/>
    </row>
    <row r="516" spans="1:16" s="138" customFormat="1" ht="39.75" customHeight="1">
      <c r="A516" s="66"/>
      <c r="B516" s="66"/>
      <c r="C516" s="150" t="s">
        <v>421</v>
      </c>
      <c r="D516" s="66" t="s">
        <v>422</v>
      </c>
      <c r="E516" s="66">
        <v>7700</v>
      </c>
      <c r="F516" s="220">
        <v>3890</v>
      </c>
      <c r="G516" s="66">
        <v>2110</v>
      </c>
      <c r="H516" s="66">
        <v>890</v>
      </c>
      <c r="I516" s="66">
        <v>890</v>
      </c>
      <c r="J516" s="66"/>
      <c r="K516" s="66"/>
      <c r="L516" s="66"/>
      <c r="M516" s="66"/>
      <c r="N516" s="66">
        <v>1890</v>
      </c>
      <c r="O516" s="66">
        <v>2000</v>
      </c>
      <c r="P516" s="66">
        <v>3810</v>
      </c>
    </row>
    <row r="517" spans="1:16" s="138" customFormat="1" ht="7.5" customHeight="1">
      <c r="A517" s="66"/>
      <c r="B517" s="66"/>
      <c r="C517" s="150"/>
      <c r="D517" s="66"/>
      <c r="E517" s="66"/>
      <c r="F517" s="220"/>
      <c r="G517" s="66"/>
      <c r="H517" s="66"/>
      <c r="I517" s="66"/>
      <c r="J517" s="66"/>
      <c r="K517" s="66"/>
      <c r="L517" s="66"/>
      <c r="M517" s="66"/>
      <c r="N517" s="66"/>
      <c r="O517" s="66"/>
      <c r="P517" s="66"/>
    </row>
    <row r="518" spans="1:16" s="138" customFormat="1" ht="18.75" customHeight="1">
      <c r="A518" s="66"/>
      <c r="B518" s="66"/>
      <c r="C518" s="150" t="s">
        <v>423</v>
      </c>
      <c r="D518" s="66" t="s">
        <v>424</v>
      </c>
      <c r="E518" s="66">
        <v>2587</v>
      </c>
      <c r="F518" s="220">
        <v>2587</v>
      </c>
      <c r="G518" s="66">
        <v>1000</v>
      </c>
      <c r="H518" s="66">
        <v>1087</v>
      </c>
      <c r="I518" s="66">
        <v>500</v>
      </c>
      <c r="J518" s="66"/>
      <c r="K518" s="66">
        <v>500</v>
      </c>
      <c r="L518" s="66">
        <v>1100</v>
      </c>
      <c r="M518" s="66">
        <v>987</v>
      </c>
      <c r="N518" s="66"/>
      <c r="O518" s="66"/>
      <c r="P518" s="66"/>
    </row>
    <row r="519" spans="1:16" s="138" customFormat="1" ht="11.25" customHeight="1">
      <c r="A519" s="66"/>
      <c r="B519" s="66"/>
      <c r="C519" s="150"/>
      <c r="D519" s="66"/>
      <c r="E519" s="66"/>
      <c r="F519" s="220"/>
      <c r="G519" s="66"/>
      <c r="H519" s="66"/>
      <c r="I519" s="66"/>
      <c r="J519" s="66"/>
      <c r="K519" s="66"/>
      <c r="L519" s="66"/>
      <c r="M519" s="66"/>
      <c r="N519" s="66"/>
      <c r="O519" s="66"/>
      <c r="P519" s="66"/>
    </row>
    <row r="520" spans="1:16" s="70" customFormat="1" ht="31.5" customHeight="1">
      <c r="A520" s="21"/>
      <c r="B520" s="122"/>
      <c r="C520" s="67" t="s">
        <v>230</v>
      </c>
      <c r="D520" s="21" t="s">
        <v>611</v>
      </c>
      <c r="E520" s="21">
        <v>1250</v>
      </c>
      <c r="F520" s="155">
        <v>1250</v>
      </c>
      <c r="G520" s="21">
        <v>550</v>
      </c>
      <c r="H520" s="21"/>
      <c r="I520" s="21">
        <v>300</v>
      </c>
      <c r="J520" s="21">
        <v>400</v>
      </c>
      <c r="K520" s="21"/>
      <c r="L520" s="21"/>
      <c r="M520" s="21"/>
      <c r="N520" s="21">
        <v>450</v>
      </c>
      <c r="O520" s="21">
        <v>800</v>
      </c>
      <c r="P520" s="21"/>
    </row>
    <row r="521" spans="1:16" s="70" customFormat="1" ht="43.5" customHeight="1">
      <c r="A521" s="21"/>
      <c r="B521" s="66"/>
      <c r="C521" s="67" t="s">
        <v>578</v>
      </c>
      <c r="D521" s="21" t="s">
        <v>612</v>
      </c>
      <c r="E521" s="21">
        <v>1500</v>
      </c>
      <c r="F521" s="155">
        <v>1500</v>
      </c>
      <c r="G521" s="21">
        <v>1000</v>
      </c>
      <c r="H521" s="21"/>
      <c r="I521" s="21">
        <v>200</v>
      </c>
      <c r="J521" s="21">
        <v>300</v>
      </c>
      <c r="K521" s="21"/>
      <c r="L521" s="21"/>
      <c r="M521" s="21">
        <v>300</v>
      </c>
      <c r="N521" s="21">
        <v>600</v>
      </c>
      <c r="O521" s="21">
        <v>600</v>
      </c>
      <c r="P521" s="21"/>
    </row>
    <row r="522" spans="1:16" s="138" customFormat="1" ht="26.25" customHeight="1">
      <c r="A522" s="66"/>
      <c r="B522" s="122"/>
      <c r="C522" s="150" t="s">
        <v>579</v>
      </c>
      <c r="D522" s="66" t="s">
        <v>231</v>
      </c>
      <c r="E522" s="66">
        <v>1085</v>
      </c>
      <c r="F522" s="220">
        <v>1085</v>
      </c>
      <c r="G522" s="66">
        <v>905</v>
      </c>
      <c r="H522" s="66"/>
      <c r="I522" s="66">
        <v>50</v>
      </c>
      <c r="J522" s="66">
        <v>130</v>
      </c>
      <c r="K522" s="66"/>
      <c r="L522" s="66"/>
      <c r="M522" s="66"/>
      <c r="N522" s="66">
        <v>300</v>
      </c>
      <c r="O522" s="66">
        <v>785</v>
      </c>
      <c r="P522" s="66"/>
    </row>
    <row r="523" spans="1:16" s="70" customFormat="1" ht="6" customHeight="1">
      <c r="A523" s="21"/>
      <c r="B523" s="122"/>
      <c r="C523" s="67"/>
      <c r="D523" s="21"/>
      <c r="E523" s="21"/>
      <c r="F523" s="155"/>
      <c r="G523" s="21"/>
      <c r="H523" s="21"/>
      <c r="I523" s="21"/>
      <c r="J523" s="21"/>
      <c r="K523" s="21"/>
      <c r="L523" s="21"/>
      <c r="M523" s="21"/>
      <c r="N523" s="21"/>
      <c r="O523" s="21"/>
      <c r="P523" s="21"/>
    </row>
    <row r="524" spans="1:16" s="70" customFormat="1" ht="30.75" customHeight="1">
      <c r="A524" s="21"/>
      <c r="B524" s="122"/>
      <c r="C524" s="67" t="s">
        <v>213</v>
      </c>
      <c r="D524" s="21" t="s">
        <v>613</v>
      </c>
      <c r="E524" s="21">
        <v>701</v>
      </c>
      <c r="F524" s="155">
        <v>701</v>
      </c>
      <c r="G524" s="21">
        <v>0</v>
      </c>
      <c r="H524" s="21">
        <v>500</v>
      </c>
      <c r="I524" s="21">
        <v>201</v>
      </c>
      <c r="J524" s="21"/>
      <c r="K524" s="21">
        <v>100</v>
      </c>
      <c r="L524" s="21">
        <v>350</v>
      </c>
      <c r="M524" s="21">
        <v>251</v>
      </c>
      <c r="N524" s="21"/>
      <c r="O524" s="21"/>
      <c r="P524" s="21"/>
    </row>
    <row r="525" spans="1:16" s="70" customFormat="1" ht="6" customHeight="1">
      <c r="A525" s="21"/>
      <c r="B525" s="122"/>
      <c r="C525" s="67"/>
      <c r="D525" s="21"/>
      <c r="E525" s="21"/>
      <c r="F525" s="155"/>
      <c r="G525" s="21"/>
      <c r="H525" s="21"/>
      <c r="I525" s="21"/>
      <c r="J525" s="21"/>
      <c r="K525" s="21"/>
      <c r="L525" s="21"/>
      <c r="M525" s="21"/>
      <c r="N525" s="21"/>
      <c r="O525" s="21"/>
      <c r="P525" s="21"/>
    </row>
    <row r="526" spans="1:16" s="70" customFormat="1" ht="35.25" customHeight="1">
      <c r="A526" s="21"/>
      <c r="B526" s="66"/>
      <c r="C526" s="67" t="s">
        <v>232</v>
      </c>
      <c r="D526" s="21" t="s">
        <v>615</v>
      </c>
      <c r="E526" s="21">
        <v>1.3</v>
      </c>
      <c r="F526" s="155">
        <v>1.3</v>
      </c>
      <c r="G526" s="21"/>
      <c r="H526" s="21"/>
      <c r="I526" s="21">
        <v>1.3</v>
      </c>
      <c r="J526" s="21"/>
      <c r="K526" s="21">
        <v>1.3</v>
      </c>
      <c r="L526" s="21"/>
      <c r="M526" s="21"/>
      <c r="N526" s="21"/>
      <c r="O526" s="21"/>
      <c r="P526" s="21"/>
    </row>
    <row r="527" spans="1:16" s="70" customFormat="1" ht="22.5" customHeight="1">
      <c r="A527" s="21"/>
      <c r="B527" s="66"/>
      <c r="C527" s="67" t="s">
        <v>580</v>
      </c>
      <c r="D527" s="21" t="s">
        <v>614</v>
      </c>
      <c r="E527" s="21">
        <v>50000</v>
      </c>
      <c r="F527" s="175">
        <v>0</v>
      </c>
      <c r="G527" s="21"/>
      <c r="H527" s="21"/>
      <c r="I527" s="21"/>
      <c r="K527" s="21"/>
      <c r="L527" s="21"/>
      <c r="M527" s="21"/>
      <c r="N527" s="21"/>
      <c r="O527" s="21"/>
      <c r="P527" s="21">
        <v>50000</v>
      </c>
    </row>
    <row r="528" spans="1:16" s="70" customFormat="1" ht="5.25" customHeight="1">
      <c r="A528" s="21"/>
      <c r="B528" s="66"/>
      <c r="C528" s="67"/>
      <c r="D528" s="21"/>
      <c r="E528" s="21"/>
      <c r="F528" s="175"/>
      <c r="G528" s="21"/>
      <c r="H528" s="21"/>
      <c r="I528" s="21"/>
      <c r="K528" s="21"/>
      <c r="L528" s="21"/>
      <c r="M528" s="21"/>
      <c r="N528" s="21"/>
      <c r="O528" s="21"/>
      <c r="P528" s="21"/>
    </row>
    <row r="529" spans="1:16" s="70" customFormat="1" ht="27" customHeight="1">
      <c r="A529" s="21"/>
      <c r="B529" s="66"/>
      <c r="C529" s="67" t="s">
        <v>616</v>
      </c>
      <c r="D529" s="21" t="s">
        <v>617</v>
      </c>
      <c r="E529" s="21">
        <v>1200</v>
      </c>
      <c r="F529" s="175">
        <v>1200</v>
      </c>
      <c r="G529" s="21"/>
      <c r="H529" s="21">
        <v>700</v>
      </c>
      <c r="I529" s="21">
        <v>500</v>
      </c>
      <c r="K529" s="21"/>
      <c r="L529" s="21">
        <v>500</v>
      </c>
      <c r="M529" s="21">
        <v>700</v>
      </c>
      <c r="N529" s="21"/>
      <c r="O529" s="21"/>
      <c r="P529" s="21"/>
    </row>
    <row r="530" spans="1:16" s="70" customFormat="1" ht="40.5" customHeight="1">
      <c r="A530" s="21"/>
      <c r="B530" s="122"/>
      <c r="C530" s="67" t="s">
        <v>233</v>
      </c>
      <c r="D530" s="21" t="s">
        <v>618</v>
      </c>
      <c r="E530" s="21">
        <v>350</v>
      </c>
      <c r="F530" s="175">
        <v>350</v>
      </c>
      <c r="G530" s="21"/>
      <c r="H530" s="21">
        <v>175</v>
      </c>
      <c r="I530" s="21">
        <v>175</v>
      </c>
      <c r="K530" s="21"/>
      <c r="L530" s="21">
        <v>350</v>
      </c>
      <c r="M530" s="21"/>
      <c r="N530" s="21"/>
      <c r="O530" s="21"/>
      <c r="P530" s="21"/>
    </row>
    <row r="531" spans="1:16" s="70" customFormat="1" ht="7.5" customHeight="1">
      <c r="A531" s="21"/>
      <c r="B531" s="122"/>
      <c r="C531" s="67"/>
      <c r="D531" s="21"/>
      <c r="E531" s="21"/>
      <c r="F531" s="175"/>
      <c r="G531" s="21"/>
      <c r="H531" s="21"/>
      <c r="I531" s="21"/>
      <c r="K531" s="21"/>
      <c r="L531" s="21"/>
      <c r="M531" s="21"/>
      <c r="N531" s="21"/>
      <c r="O531" s="21"/>
      <c r="P531" s="21"/>
    </row>
    <row r="532" spans="1:16" s="70" customFormat="1" ht="14.25" customHeight="1">
      <c r="A532" s="21"/>
      <c r="B532" s="122" t="s">
        <v>234</v>
      </c>
      <c r="C532" s="67"/>
      <c r="D532" s="71">
        <f>D533+D534+D535+D536+D537+D538</f>
        <v>22.900000000000002</v>
      </c>
      <c r="E532" s="71">
        <f>E533+E534+E535+E536+E537+E538</f>
        <v>9700</v>
      </c>
      <c r="F532" s="183">
        <f>F533+K534+K535+K536+K537+K538</f>
        <v>3040</v>
      </c>
      <c r="G532" s="71">
        <f>G533+H534+H535+H536+H537+H538</f>
        <v>740</v>
      </c>
      <c r="H532" s="71">
        <f>H533+I534+I535+I536+I537+I538</f>
        <v>1150</v>
      </c>
      <c r="I532" s="71">
        <f>I533+J534+J535+J536+J537+J538</f>
        <v>1150</v>
      </c>
      <c r="J532" s="114">
        <v>0</v>
      </c>
      <c r="K532" s="71">
        <f aca="true" t="shared" si="18" ref="K532:P532">K533+K534+K535+K536+K537+K538</f>
        <v>608</v>
      </c>
      <c r="L532" s="71">
        <f t="shared" si="18"/>
        <v>608</v>
      </c>
      <c r="M532" s="71">
        <f t="shared" si="18"/>
        <v>608</v>
      </c>
      <c r="N532" s="71">
        <f t="shared" si="18"/>
        <v>608</v>
      </c>
      <c r="O532" s="71">
        <f t="shared" si="18"/>
        <v>608</v>
      </c>
      <c r="P532" s="71">
        <f t="shared" si="18"/>
        <v>6660</v>
      </c>
    </row>
    <row r="533" spans="2:22" s="15" customFormat="1" ht="39.75" customHeight="1">
      <c r="B533" s="102"/>
      <c r="C533" s="15" t="s">
        <v>581</v>
      </c>
      <c r="D533" s="7">
        <v>11</v>
      </c>
      <c r="E533" s="7">
        <v>5800</v>
      </c>
      <c r="F533" s="154">
        <v>3040</v>
      </c>
      <c r="G533" s="7">
        <v>740</v>
      </c>
      <c r="H533" s="7">
        <v>1150</v>
      </c>
      <c r="I533" s="7">
        <v>1150</v>
      </c>
      <c r="K533" s="7">
        <v>608</v>
      </c>
      <c r="L533" s="7">
        <v>608</v>
      </c>
      <c r="M533" s="7">
        <v>608</v>
      </c>
      <c r="N533" s="7">
        <v>608</v>
      </c>
      <c r="O533" s="7">
        <v>608</v>
      </c>
      <c r="P533" s="7">
        <v>2760</v>
      </c>
      <c r="V533" s="15" t="s">
        <v>172</v>
      </c>
    </row>
    <row r="534" spans="1:16" s="70" customFormat="1" ht="51.75" customHeight="1">
      <c r="A534" s="21"/>
      <c r="B534" s="66"/>
      <c r="C534" s="67" t="s">
        <v>582</v>
      </c>
      <c r="D534" s="21">
        <v>0.8</v>
      </c>
      <c r="E534" s="21">
        <v>800</v>
      </c>
      <c r="F534" s="175">
        <v>0</v>
      </c>
      <c r="G534" s="21"/>
      <c r="H534" s="21"/>
      <c r="I534" s="21"/>
      <c r="J534" s="35"/>
      <c r="K534" s="21"/>
      <c r="L534" s="21"/>
      <c r="M534" s="21"/>
      <c r="N534" s="21"/>
      <c r="O534" s="21"/>
      <c r="P534" s="21">
        <v>800</v>
      </c>
    </row>
    <row r="535" spans="1:16" s="70" customFormat="1" ht="46.5" customHeight="1">
      <c r="A535" s="21"/>
      <c r="B535" s="66"/>
      <c r="C535" s="67" t="s">
        <v>583</v>
      </c>
      <c r="D535" s="21">
        <v>2.5</v>
      </c>
      <c r="E535" s="21">
        <v>1000</v>
      </c>
      <c r="F535" s="175">
        <v>0</v>
      </c>
      <c r="G535" s="21"/>
      <c r="H535" s="21"/>
      <c r="I535" s="21"/>
      <c r="J535" s="35"/>
      <c r="K535" s="21"/>
      <c r="L535" s="21"/>
      <c r="M535" s="21"/>
      <c r="N535" s="21"/>
      <c r="O535" s="21"/>
      <c r="P535" s="21">
        <v>1000</v>
      </c>
    </row>
    <row r="536" spans="1:16" s="70" customFormat="1" ht="42.75" customHeight="1">
      <c r="A536" s="21"/>
      <c r="B536" s="66"/>
      <c r="C536" s="67" t="s">
        <v>584</v>
      </c>
      <c r="D536" s="21">
        <v>2</v>
      </c>
      <c r="E536" s="21">
        <v>900</v>
      </c>
      <c r="F536" s="175">
        <v>0</v>
      </c>
      <c r="G536" s="21"/>
      <c r="H536" s="21"/>
      <c r="I536" s="21"/>
      <c r="J536" s="35"/>
      <c r="K536" s="21"/>
      <c r="L536" s="21"/>
      <c r="M536" s="21"/>
      <c r="N536" s="21"/>
      <c r="O536" s="21"/>
      <c r="P536" s="21">
        <v>900</v>
      </c>
    </row>
    <row r="537" spans="1:16" s="70" customFormat="1" ht="51" customHeight="1">
      <c r="A537" s="21"/>
      <c r="B537" s="66"/>
      <c r="C537" s="67" t="s">
        <v>236</v>
      </c>
      <c r="D537" s="21">
        <v>0.6</v>
      </c>
      <c r="E537" s="21">
        <v>400</v>
      </c>
      <c r="F537" s="175">
        <v>0</v>
      </c>
      <c r="G537" s="21"/>
      <c r="H537" s="21"/>
      <c r="I537" s="21"/>
      <c r="J537" s="35"/>
      <c r="K537" s="21"/>
      <c r="L537" s="21"/>
      <c r="M537" s="21"/>
      <c r="N537" s="21"/>
      <c r="O537" s="21"/>
      <c r="P537" s="21">
        <v>400</v>
      </c>
    </row>
    <row r="538" spans="1:16" s="70" customFormat="1" ht="27.75" customHeight="1">
      <c r="A538" s="21"/>
      <c r="B538" s="66"/>
      <c r="C538" s="67" t="s">
        <v>585</v>
      </c>
      <c r="D538" s="21">
        <v>6</v>
      </c>
      <c r="E538" s="21">
        <v>800</v>
      </c>
      <c r="F538" s="175">
        <v>0</v>
      </c>
      <c r="G538" s="21"/>
      <c r="H538" s="21"/>
      <c r="I538" s="21"/>
      <c r="J538" s="35"/>
      <c r="K538" s="21"/>
      <c r="L538" s="21"/>
      <c r="M538" s="21"/>
      <c r="N538" s="21"/>
      <c r="O538" s="21"/>
      <c r="P538" s="21">
        <v>800</v>
      </c>
    </row>
    <row r="539" spans="1:16" s="70" customFormat="1" ht="18.75" customHeight="1">
      <c r="A539" s="21"/>
      <c r="B539" s="66"/>
      <c r="C539" s="67"/>
      <c r="F539" s="174"/>
      <c r="P539" s="21"/>
    </row>
    <row r="540" spans="2:16" ht="15">
      <c r="B540" s="139" t="s">
        <v>237</v>
      </c>
      <c r="D540" s="30">
        <f aca="true" t="shared" si="19" ref="D540:P540">D542+D544+D546+D548+D550+D552+D554+D556+D558+D560+D562+D564+D566+D568</f>
        <v>153.92</v>
      </c>
      <c r="E540" s="30">
        <f t="shared" si="19"/>
        <v>28740</v>
      </c>
      <c r="F540" s="180">
        <f>F542+F544+F546+F548+F550+F552+F554+F556+F558+F560+F562+F564+F566+F568</f>
        <v>28740</v>
      </c>
      <c r="G540" s="30">
        <f t="shared" si="19"/>
        <v>17515.9</v>
      </c>
      <c r="H540" s="30">
        <f t="shared" si="19"/>
        <v>492</v>
      </c>
      <c r="I540" s="30">
        <f t="shared" si="19"/>
        <v>4160</v>
      </c>
      <c r="J540" s="30">
        <f t="shared" si="19"/>
        <v>6572.1</v>
      </c>
      <c r="K540" s="30">
        <f t="shared" si="19"/>
        <v>5758</v>
      </c>
      <c r="L540" s="30">
        <f t="shared" si="19"/>
        <v>5742</v>
      </c>
      <c r="M540" s="30">
        <f t="shared" si="19"/>
        <v>5840</v>
      </c>
      <c r="N540" s="30">
        <f t="shared" si="19"/>
        <v>5750</v>
      </c>
      <c r="O540" s="30">
        <f t="shared" si="19"/>
        <v>5650</v>
      </c>
      <c r="P540" s="30">
        <f t="shared" si="19"/>
        <v>0</v>
      </c>
    </row>
    <row r="541" spans="2:6" ht="12.75">
      <c r="B541" s="89"/>
      <c r="F541" s="163"/>
    </row>
    <row r="542" spans="1:16" s="15" customFormat="1" ht="25.5">
      <c r="A542" s="7"/>
      <c r="B542" s="102"/>
      <c r="C542" s="15" t="s">
        <v>586</v>
      </c>
      <c r="D542" s="7">
        <v>5.29</v>
      </c>
      <c r="E542" s="7">
        <v>3120</v>
      </c>
      <c r="F542" s="154">
        <v>3120</v>
      </c>
      <c r="G542" s="7">
        <v>2561.9</v>
      </c>
      <c r="H542" s="7"/>
      <c r="I542" s="7">
        <v>50</v>
      </c>
      <c r="J542" s="7">
        <v>508.1</v>
      </c>
      <c r="K542" s="7">
        <v>1040</v>
      </c>
      <c r="L542" s="7">
        <v>1040</v>
      </c>
      <c r="M542" s="7">
        <v>1040</v>
      </c>
      <c r="N542" s="7"/>
      <c r="O542" s="7"/>
      <c r="P542" s="7"/>
    </row>
    <row r="543" spans="1:16" s="15" customFormat="1" ht="12.75">
      <c r="A543" s="7"/>
      <c r="B543" s="101"/>
      <c r="D543" s="7"/>
      <c r="E543" s="7"/>
      <c r="F543" s="154"/>
      <c r="G543" s="7"/>
      <c r="H543" s="7"/>
      <c r="I543" s="7"/>
      <c r="J543" s="7"/>
      <c r="K543" s="7"/>
      <c r="L543" s="7"/>
      <c r="M543" s="7"/>
      <c r="N543" s="7"/>
      <c r="O543" s="7"/>
      <c r="P543" s="7"/>
    </row>
    <row r="544" spans="1:16" s="15" customFormat="1" ht="12.75">
      <c r="A544" s="7"/>
      <c r="B544" s="101"/>
      <c r="C544" s="15" t="s">
        <v>587</v>
      </c>
      <c r="D544" s="7">
        <v>6.75</v>
      </c>
      <c r="E544" s="7">
        <v>850</v>
      </c>
      <c r="F544" s="154">
        <v>850</v>
      </c>
      <c r="G544" s="7">
        <v>650</v>
      </c>
      <c r="H544" s="7"/>
      <c r="I544" s="7">
        <v>200</v>
      </c>
      <c r="J544" s="7"/>
      <c r="K544" s="7">
        <v>425</v>
      </c>
      <c r="L544" s="7">
        <v>425</v>
      </c>
      <c r="M544" s="7"/>
      <c r="N544" s="7"/>
      <c r="O544" s="7"/>
      <c r="P544" s="7"/>
    </row>
    <row r="545" spans="1:16" s="15" customFormat="1" ht="12.75">
      <c r="A545" s="7"/>
      <c r="B545" s="101"/>
      <c r="D545" s="7"/>
      <c r="E545" s="7"/>
      <c r="F545" s="154"/>
      <c r="G545" s="7"/>
      <c r="H545" s="7"/>
      <c r="I545" s="7"/>
      <c r="J545" s="7"/>
      <c r="K545" s="7"/>
      <c r="L545" s="7"/>
      <c r="M545" s="7"/>
      <c r="N545" s="7"/>
      <c r="O545" s="7"/>
      <c r="P545" s="7"/>
    </row>
    <row r="546" spans="1:16" s="15" customFormat="1" ht="12.75">
      <c r="A546" s="7"/>
      <c r="B546" s="101"/>
      <c r="C546" s="15" t="s">
        <v>238</v>
      </c>
      <c r="D546" s="7">
        <v>4.66</v>
      </c>
      <c r="E546" s="7">
        <v>665</v>
      </c>
      <c r="F546" s="154">
        <v>665</v>
      </c>
      <c r="G546" s="7">
        <v>565</v>
      </c>
      <c r="H546" s="7"/>
      <c r="I546" s="7">
        <v>100</v>
      </c>
      <c r="J546" s="7"/>
      <c r="K546" s="7">
        <v>665</v>
      </c>
      <c r="L546" s="7"/>
      <c r="M546" s="7"/>
      <c r="N546" s="7"/>
      <c r="O546" s="7"/>
      <c r="P546" s="7"/>
    </row>
    <row r="547" spans="1:16" s="15" customFormat="1" ht="12.75">
      <c r="A547" s="7"/>
      <c r="B547" s="101"/>
      <c r="D547" s="7"/>
      <c r="E547" s="7"/>
      <c r="F547" s="154"/>
      <c r="G547" s="7"/>
      <c r="H547" s="7"/>
      <c r="I547" s="7"/>
      <c r="J547" s="7"/>
      <c r="K547" s="7"/>
      <c r="L547" s="7"/>
      <c r="M547" s="7"/>
      <c r="N547" s="7"/>
      <c r="O547" s="7"/>
      <c r="P547" s="7"/>
    </row>
    <row r="548" spans="1:16" s="15" customFormat="1" ht="12.75">
      <c r="A548" s="7"/>
      <c r="B548" s="101"/>
      <c r="C548" s="15" t="s">
        <v>588</v>
      </c>
      <c r="D548" s="7">
        <v>6.5</v>
      </c>
      <c r="E548" s="7">
        <v>1450</v>
      </c>
      <c r="F548" s="154">
        <v>1450</v>
      </c>
      <c r="G548" s="7">
        <v>1000</v>
      </c>
      <c r="H548" s="7"/>
      <c r="I548" s="7">
        <v>450</v>
      </c>
      <c r="J548" s="7"/>
      <c r="K548" s="7"/>
      <c r="L548" s="7"/>
      <c r="M548" s="7">
        <v>500</v>
      </c>
      <c r="N548" s="7">
        <v>950</v>
      </c>
      <c r="O548" s="7"/>
      <c r="P548" s="7"/>
    </row>
    <row r="549" spans="1:16" s="15" customFormat="1" ht="12.75">
      <c r="A549" s="7"/>
      <c r="B549" s="101"/>
      <c r="D549" s="7"/>
      <c r="E549" s="7"/>
      <c r="F549" s="154"/>
      <c r="G549" s="7"/>
      <c r="H549" s="7"/>
      <c r="I549" s="7"/>
      <c r="J549" s="7"/>
      <c r="K549" s="7"/>
      <c r="L549" s="7"/>
      <c r="M549" s="7"/>
      <c r="N549" s="7"/>
      <c r="O549" s="7"/>
      <c r="P549" s="7"/>
    </row>
    <row r="550" spans="1:16" s="15" customFormat="1" ht="25.5">
      <c r="A550" s="7"/>
      <c r="B550" s="101"/>
      <c r="C550" s="15" t="s">
        <v>589</v>
      </c>
      <c r="D550" s="7">
        <v>0.85</v>
      </c>
      <c r="E550" s="7">
        <v>190</v>
      </c>
      <c r="F550" s="154">
        <v>190</v>
      </c>
      <c r="G550" s="7">
        <v>100</v>
      </c>
      <c r="H550" s="7"/>
      <c r="I550" s="7">
        <v>90</v>
      </c>
      <c r="J550" s="7"/>
      <c r="K550" s="7">
        <v>190</v>
      </c>
      <c r="L550" s="7"/>
      <c r="M550" s="7"/>
      <c r="N550" s="7"/>
      <c r="O550" s="7"/>
      <c r="P550" s="7"/>
    </row>
    <row r="551" spans="1:16" s="15" customFormat="1" ht="12.75">
      <c r="A551" s="7"/>
      <c r="B551" s="101"/>
      <c r="D551" s="7"/>
      <c r="E551" s="7"/>
      <c r="F551" s="154"/>
      <c r="G551" s="7"/>
      <c r="H551" s="7"/>
      <c r="I551" s="7"/>
      <c r="J551" s="7"/>
      <c r="K551" s="7"/>
      <c r="L551" s="7"/>
      <c r="M551" s="7"/>
      <c r="N551" s="7"/>
      <c r="O551" s="7"/>
      <c r="P551" s="7"/>
    </row>
    <row r="552" spans="1:16" s="15" customFormat="1" ht="12.75">
      <c r="A552" s="7"/>
      <c r="B552" s="101"/>
      <c r="C552" s="15" t="s">
        <v>590</v>
      </c>
      <c r="D552" s="7">
        <v>6.5</v>
      </c>
      <c r="E552" s="7">
        <v>1450</v>
      </c>
      <c r="F552" s="154">
        <v>1450</v>
      </c>
      <c r="G552" s="7">
        <v>1000</v>
      </c>
      <c r="H552" s="7"/>
      <c r="I552" s="7">
        <v>450</v>
      </c>
      <c r="J552" s="7"/>
      <c r="K552" s="7">
        <v>838</v>
      </c>
      <c r="L552" s="7">
        <v>312</v>
      </c>
      <c r="M552" s="7">
        <v>300</v>
      </c>
      <c r="N552" s="7"/>
      <c r="O552" s="7"/>
      <c r="P552" s="7"/>
    </row>
    <row r="553" spans="1:16" s="15" customFormat="1" ht="12.75">
      <c r="A553" s="7"/>
      <c r="B553" s="101"/>
      <c r="D553" s="7"/>
      <c r="E553" s="7"/>
      <c r="F553" s="154"/>
      <c r="G553" s="7"/>
      <c r="H553" s="7"/>
      <c r="I553" s="7"/>
      <c r="J553" s="7"/>
      <c r="K553" s="7"/>
      <c r="L553" s="7"/>
      <c r="M553" s="7"/>
      <c r="N553" s="7"/>
      <c r="O553" s="7"/>
      <c r="P553" s="7"/>
    </row>
    <row r="554" spans="1:16" s="15" customFormat="1" ht="12.75">
      <c r="A554" s="7"/>
      <c r="B554" s="101"/>
      <c r="C554" s="15" t="s">
        <v>591</v>
      </c>
      <c r="D554" s="7">
        <v>22.3</v>
      </c>
      <c r="E554" s="7">
        <v>3130</v>
      </c>
      <c r="F554" s="154">
        <v>3130</v>
      </c>
      <c r="G554" s="7">
        <v>2000</v>
      </c>
      <c r="H554" s="7"/>
      <c r="I554" s="7">
        <v>300</v>
      </c>
      <c r="J554" s="7">
        <v>830</v>
      </c>
      <c r="K554" s="7">
        <v>780</v>
      </c>
      <c r="L554" s="7">
        <v>1100</v>
      </c>
      <c r="M554" s="7">
        <v>850</v>
      </c>
      <c r="N554" s="7">
        <v>400</v>
      </c>
      <c r="O554" s="7"/>
      <c r="P554" s="7"/>
    </row>
    <row r="555" spans="1:16" s="15" customFormat="1" ht="12.75">
      <c r="A555" s="7"/>
      <c r="B555" s="101"/>
      <c r="D555" s="7"/>
      <c r="E555" s="7"/>
      <c r="F555" s="154"/>
      <c r="G555" s="7"/>
      <c r="H555" s="7"/>
      <c r="I555" s="7"/>
      <c r="J555" s="7"/>
      <c r="K555" s="7"/>
      <c r="L555" s="7"/>
      <c r="M555" s="7"/>
      <c r="N555" s="7"/>
      <c r="O555" s="7"/>
      <c r="P555" s="7"/>
    </row>
    <row r="556" spans="1:16" s="15" customFormat="1" ht="12.75">
      <c r="A556" s="7"/>
      <c r="B556" s="101"/>
      <c r="C556" s="15" t="s">
        <v>592</v>
      </c>
      <c r="D556" s="7">
        <v>15.85</v>
      </c>
      <c r="E556" s="7">
        <v>2050</v>
      </c>
      <c r="F556" s="154">
        <v>2050</v>
      </c>
      <c r="G556" s="7">
        <v>1000</v>
      </c>
      <c r="H556" s="7"/>
      <c r="I556" s="7">
        <v>300</v>
      </c>
      <c r="J556" s="7">
        <v>750</v>
      </c>
      <c r="K556" s="7"/>
      <c r="L556" s="7">
        <v>850</v>
      </c>
      <c r="M556" s="7">
        <v>400</v>
      </c>
      <c r="N556" s="7">
        <v>800</v>
      </c>
      <c r="O556" s="7"/>
      <c r="P556" s="7"/>
    </row>
    <row r="557" spans="1:16" s="15" customFormat="1" ht="12.75">
      <c r="A557" s="7"/>
      <c r="B557" s="101"/>
      <c r="D557" s="7"/>
      <c r="E557" s="7"/>
      <c r="F557" s="154"/>
      <c r="G557" s="7"/>
      <c r="H557" s="7"/>
      <c r="I557" s="7"/>
      <c r="J557" s="7"/>
      <c r="K557" s="7"/>
      <c r="L557" s="7"/>
      <c r="M557" s="7"/>
      <c r="N557" s="7"/>
      <c r="O557" s="7"/>
      <c r="P557" s="7"/>
    </row>
    <row r="558" spans="1:16" s="15" customFormat="1" ht="12.75">
      <c r="A558" s="7"/>
      <c r="B558" s="101"/>
      <c r="C558" s="15" t="s">
        <v>593</v>
      </c>
      <c r="D558" s="7">
        <v>16.2</v>
      </c>
      <c r="E558" s="7">
        <v>1992</v>
      </c>
      <c r="F558" s="154">
        <v>1992</v>
      </c>
      <c r="G558" s="7">
        <v>500</v>
      </c>
      <c r="H558" s="7">
        <v>192</v>
      </c>
      <c r="I558" s="7">
        <v>500</v>
      </c>
      <c r="J558" s="7">
        <v>800</v>
      </c>
      <c r="K558" s="7"/>
      <c r="L558" s="7"/>
      <c r="M558" s="7">
        <v>392</v>
      </c>
      <c r="N558" s="7">
        <v>400</v>
      </c>
      <c r="O558" s="7">
        <v>1200</v>
      </c>
      <c r="P558" s="7"/>
    </row>
    <row r="559" spans="1:16" s="15" customFormat="1" ht="12.75">
      <c r="A559" s="7"/>
      <c r="B559" s="101"/>
      <c r="D559" s="7"/>
      <c r="E559" s="7"/>
      <c r="F559" s="154"/>
      <c r="G559" s="7"/>
      <c r="H559" s="7"/>
      <c r="I559" s="7"/>
      <c r="J559" s="7"/>
      <c r="K559" s="7"/>
      <c r="L559" s="7"/>
      <c r="M559" s="7"/>
      <c r="N559" s="7"/>
      <c r="O559" s="7"/>
      <c r="P559" s="7"/>
    </row>
    <row r="560" spans="1:16" s="15" customFormat="1" ht="12.75">
      <c r="A560" s="7"/>
      <c r="B560" s="101"/>
      <c r="C560" s="15" t="s">
        <v>594</v>
      </c>
      <c r="D560" s="7">
        <v>22.3</v>
      </c>
      <c r="E560" s="7">
        <v>3130</v>
      </c>
      <c r="F560" s="154">
        <v>3130</v>
      </c>
      <c r="G560" s="7">
        <v>2000</v>
      </c>
      <c r="H560" s="7"/>
      <c r="I560" s="7">
        <v>300</v>
      </c>
      <c r="J560" s="7">
        <v>830</v>
      </c>
      <c r="K560" s="7"/>
      <c r="L560" s="7"/>
      <c r="M560" s="7">
        <v>680</v>
      </c>
      <c r="N560" s="7">
        <v>1225</v>
      </c>
      <c r="O560" s="7">
        <v>1225</v>
      </c>
      <c r="P560" s="7"/>
    </row>
    <row r="561" spans="1:16" s="15" customFormat="1" ht="12.75">
      <c r="A561" s="7"/>
      <c r="B561" s="101"/>
      <c r="D561" s="7"/>
      <c r="E561" s="7"/>
      <c r="F561" s="154"/>
      <c r="G561" s="7"/>
      <c r="H561" s="7"/>
      <c r="I561" s="7"/>
      <c r="J561" s="7"/>
      <c r="K561" s="7"/>
      <c r="L561" s="7"/>
      <c r="M561" s="7"/>
      <c r="N561" s="7"/>
      <c r="O561" s="7"/>
      <c r="P561" s="7"/>
    </row>
    <row r="562" spans="1:16" s="15" customFormat="1" ht="12.75">
      <c r="A562" s="7"/>
      <c r="B562" s="101"/>
      <c r="C562" s="15" t="s">
        <v>597</v>
      </c>
      <c r="D562" s="7">
        <v>18.5</v>
      </c>
      <c r="E562" s="7">
        <v>1450</v>
      </c>
      <c r="F562" s="154">
        <v>1450</v>
      </c>
      <c r="G562" s="7">
        <v>500</v>
      </c>
      <c r="H562" s="7"/>
      <c r="I562" s="7">
        <v>300</v>
      </c>
      <c r="J562" s="7">
        <v>650</v>
      </c>
      <c r="K562" s="7"/>
      <c r="L562" s="7"/>
      <c r="M562" s="7">
        <v>550</v>
      </c>
      <c r="N562" s="7">
        <v>450</v>
      </c>
      <c r="O562" s="7">
        <v>450</v>
      </c>
      <c r="P562" s="7"/>
    </row>
    <row r="563" spans="1:16" s="15" customFormat="1" ht="12.75">
      <c r="A563" s="7"/>
      <c r="B563" s="101"/>
      <c r="D563" s="7"/>
      <c r="E563" s="7"/>
      <c r="F563" s="154"/>
      <c r="G563" s="7"/>
      <c r="H563" s="7"/>
      <c r="I563" s="7"/>
      <c r="J563" s="7"/>
      <c r="K563" s="7"/>
      <c r="L563" s="7"/>
      <c r="M563" s="7"/>
      <c r="N563" s="7"/>
      <c r="O563" s="7"/>
      <c r="P563" s="7"/>
    </row>
    <row r="564" spans="1:16" s="15" customFormat="1" ht="12.75">
      <c r="A564" s="7"/>
      <c r="B564" s="101"/>
      <c r="C564" s="102" t="s">
        <v>595</v>
      </c>
      <c r="D564" s="7">
        <v>5.62</v>
      </c>
      <c r="E564" s="7">
        <v>1585</v>
      </c>
      <c r="F564" s="154">
        <v>1585</v>
      </c>
      <c r="G564" s="7">
        <v>700</v>
      </c>
      <c r="H564" s="7"/>
      <c r="I564" s="7">
        <v>380</v>
      </c>
      <c r="J564" s="7">
        <v>505</v>
      </c>
      <c r="K564" s="7">
        <v>700</v>
      </c>
      <c r="L564" s="7">
        <v>885</v>
      </c>
      <c r="M564" s="7"/>
      <c r="N564" s="7"/>
      <c r="O564" s="7"/>
      <c r="P564" s="7"/>
    </row>
    <row r="565" spans="1:16" s="15" customFormat="1" ht="12.75">
      <c r="A565" s="7"/>
      <c r="B565" s="101"/>
      <c r="C565" s="102"/>
      <c r="D565" s="7"/>
      <c r="E565" s="7"/>
      <c r="F565" s="154"/>
      <c r="G565" s="7"/>
      <c r="H565" s="7"/>
      <c r="I565" s="7"/>
      <c r="J565" s="7"/>
      <c r="K565" s="7"/>
      <c r="L565" s="7"/>
      <c r="M565" s="7"/>
      <c r="N565" s="7"/>
      <c r="O565" s="7"/>
      <c r="P565" s="7"/>
    </row>
    <row r="566" spans="1:16" s="15" customFormat="1" ht="12.75">
      <c r="A566" s="7"/>
      <c r="B566" s="101"/>
      <c r="C566" s="102" t="s">
        <v>596</v>
      </c>
      <c r="D566" s="7">
        <v>7.1</v>
      </c>
      <c r="E566" s="7">
        <v>3378</v>
      </c>
      <c r="F566" s="154">
        <v>3378</v>
      </c>
      <c r="G566" s="7">
        <v>1939</v>
      </c>
      <c r="H566" s="7">
        <v>300</v>
      </c>
      <c r="I566" s="7">
        <v>440</v>
      </c>
      <c r="J566" s="7">
        <v>699</v>
      </c>
      <c r="K566" s="7">
        <v>1120</v>
      </c>
      <c r="L566" s="7">
        <v>1130</v>
      </c>
      <c r="M566" s="7">
        <v>1128</v>
      </c>
      <c r="N566" s="7"/>
      <c r="O566" s="7"/>
      <c r="P566" s="7"/>
    </row>
    <row r="567" spans="1:16" s="15" customFormat="1" ht="12.75">
      <c r="A567" s="7"/>
      <c r="B567" s="101"/>
      <c r="C567" s="102"/>
      <c r="D567" s="7"/>
      <c r="E567" s="7"/>
      <c r="F567" s="154"/>
      <c r="G567" s="7"/>
      <c r="H567" s="7"/>
      <c r="I567" s="7"/>
      <c r="J567" s="7"/>
      <c r="K567" s="7"/>
      <c r="L567" s="7"/>
      <c r="M567" s="7"/>
      <c r="N567" s="7"/>
      <c r="O567" s="7"/>
      <c r="P567" s="7"/>
    </row>
    <row r="568" spans="1:16" s="15" customFormat="1" ht="25.5">
      <c r="A568" s="7"/>
      <c r="B568" s="101"/>
      <c r="C568" s="102" t="s">
        <v>239</v>
      </c>
      <c r="D568" s="7">
        <v>15.5</v>
      </c>
      <c r="E568" s="7">
        <v>4300</v>
      </c>
      <c r="F568" s="154">
        <v>4300</v>
      </c>
      <c r="G568" s="7">
        <v>3000</v>
      </c>
      <c r="H568" s="7"/>
      <c r="I568" s="7">
        <v>300</v>
      </c>
      <c r="J568" s="7">
        <v>1000</v>
      </c>
      <c r="K568" s="7"/>
      <c r="L568" s="7"/>
      <c r="M568" s="7"/>
      <c r="N568" s="7">
        <v>1525</v>
      </c>
      <c r="O568" s="7">
        <v>2775</v>
      </c>
      <c r="P568" s="7"/>
    </row>
    <row r="569" spans="2:6" ht="12.75">
      <c r="B569" s="89"/>
      <c r="C569" s="89"/>
      <c r="F569" s="163"/>
    </row>
    <row r="570" spans="2:16" ht="15">
      <c r="B570" s="129" t="s">
        <v>240</v>
      </c>
      <c r="C570" s="89"/>
      <c r="D570" s="20">
        <f aca="true" t="shared" si="20" ref="D570:P570">D571+D573+D575+D577+D579+D581+D583+D584+D586+D588+D590</f>
        <v>38.748000000000005</v>
      </c>
      <c r="E570" s="20">
        <f t="shared" si="20"/>
        <v>9820</v>
      </c>
      <c r="F570" s="157">
        <f t="shared" si="20"/>
        <v>5355</v>
      </c>
      <c r="G570" s="20">
        <f t="shared" si="20"/>
        <v>2610</v>
      </c>
      <c r="H570" s="20">
        <f t="shared" si="20"/>
        <v>405</v>
      </c>
      <c r="I570" s="20">
        <f t="shared" si="20"/>
        <v>1000</v>
      </c>
      <c r="J570" s="20">
        <f t="shared" si="20"/>
        <v>1340</v>
      </c>
      <c r="K570" s="20">
        <f t="shared" si="20"/>
        <v>775</v>
      </c>
      <c r="L570" s="20">
        <f t="shared" si="20"/>
        <v>1199</v>
      </c>
      <c r="M570" s="20">
        <f t="shared" si="20"/>
        <v>1028</v>
      </c>
      <c r="N570" s="20">
        <f t="shared" si="20"/>
        <v>1176</v>
      </c>
      <c r="O570" s="20">
        <f t="shared" si="20"/>
        <v>1177</v>
      </c>
      <c r="P570" s="20">
        <f t="shared" si="20"/>
        <v>4465</v>
      </c>
    </row>
    <row r="571" spans="2:16" s="15" customFormat="1" ht="25.5">
      <c r="B571" s="102"/>
      <c r="C571" s="102" t="s">
        <v>235</v>
      </c>
      <c r="D571" s="7">
        <v>1.5</v>
      </c>
      <c r="E571" s="7">
        <v>587</v>
      </c>
      <c r="F571" s="154">
        <v>150</v>
      </c>
      <c r="G571" s="7">
        <v>150</v>
      </c>
      <c r="H571" s="7"/>
      <c r="I571" s="7"/>
      <c r="J571" s="7"/>
      <c r="K571" s="7">
        <v>150</v>
      </c>
      <c r="L571" s="7"/>
      <c r="M571" s="7"/>
      <c r="N571" s="7"/>
      <c r="O571" s="7"/>
      <c r="P571" s="7">
        <v>437</v>
      </c>
    </row>
    <row r="572" spans="2:16" s="15" customFormat="1" ht="12.75">
      <c r="B572" s="102"/>
      <c r="D572" s="7"/>
      <c r="E572" s="7"/>
      <c r="F572" s="154"/>
      <c r="G572" s="7"/>
      <c r="H572" s="7"/>
      <c r="I572" s="7"/>
      <c r="J572" s="7"/>
      <c r="K572" s="7"/>
      <c r="L572" s="7"/>
      <c r="M572" s="7"/>
      <c r="N572" s="7"/>
      <c r="O572" s="7"/>
      <c r="P572" s="7"/>
    </row>
    <row r="573" spans="2:16" s="15" customFormat="1" ht="25.5">
      <c r="B573" s="102"/>
      <c r="C573" s="15" t="s">
        <v>598</v>
      </c>
      <c r="D573" s="7">
        <v>0.64</v>
      </c>
      <c r="E573" s="7">
        <v>548</v>
      </c>
      <c r="F573" s="154">
        <v>548</v>
      </c>
      <c r="G573" s="7">
        <v>438</v>
      </c>
      <c r="H573" s="7">
        <v>55</v>
      </c>
      <c r="I573" s="7">
        <v>55</v>
      </c>
      <c r="J573" s="7"/>
      <c r="K573" s="7"/>
      <c r="M573" s="7">
        <v>548</v>
      </c>
      <c r="N573" s="7"/>
      <c r="O573" s="7"/>
      <c r="P573" s="7"/>
    </row>
    <row r="574" spans="2:16" s="15" customFormat="1" ht="12.75">
      <c r="B574" s="102"/>
      <c r="D574" s="7"/>
      <c r="E574" s="7"/>
      <c r="F574" s="154"/>
      <c r="G574" s="7"/>
      <c r="H574" s="7"/>
      <c r="I574" s="7"/>
      <c r="J574" s="7"/>
      <c r="K574" s="7"/>
      <c r="L574" s="7"/>
      <c r="M574" s="7"/>
      <c r="N574" s="7"/>
      <c r="O574" s="7"/>
      <c r="P574" s="7"/>
    </row>
    <row r="575" spans="2:16" s="15" customFormat="1" ht="12.75">
      <c r="B575" s="102"/>
      <c r="C575" s="15" t="s">
        <v>585</v>
      </c>
      <c r="D575" s="7">
        <v>6</v>
      </c>
      <c r="E575" s="7">
        <v>720</v>
      </c>
      <c r="F575" s="154">
        <v>720</v>
      </c>
      <c r="G575" s="7"/>
      <c r="H575" s="7"/>
      <c r="I575" s="7">
        <v>250</v>
      </c>
      <c r="J575" s="7">
        <v>470</v>
      </c>
      <c r="K575" s="7">
        <v>160</v>
      </c>
      <c r="L575" s="7">
        <v>140</v>
      </c>
      <c r="M575" s="7">
        <v>140</v>
      </c>
      <c r="N575" s="7">
        <v>140</v>
      </c>
      <c r="O575" s="7">
        <v>140</v>
      </c>
      <c r="P575" s="7"/>
    </row>
    <row r="576" spans="2:16" s="15" customFormat="1" ht="12.75">
      <c r="B576" s="102"/>
      <c r="D576" s="7"/>
      <c r="E576" s="7"/>
      <c r="F576" s="154"/>
      <c r="G576" s="7"/>
      <c r="H576" s="7"/>
      <c r="I576" s="7"/>
      <c r="J576" s="7"/>
      <c r="K576" s="7"/>
      <c r="L576" s="7"/>
      <c r="M576" s="7"/>
      <c r="N576" s="7"/>
      <c r="O576" s="7"/>
      <c r="P576" s="7"/>
    </row>
    <row r="577" spans="2:16" s="15" customFormat="1" ht="38.25">
      <c r="B577" s="102"/>
      <c r="C577" s="15" t="s">
        <v>599</v>
      </c>
      <c r="D577" s="7">
        <v>2.5</v>
      </c>
      <c r="E577" s="7">
        <v>600</v>
      </c>
      <c r="F577" s="154">
        <v>600</v>
      </c>
      <c r="G577" s="7">
        <v>300</v>
      </c>
      <c r="H577" s="7">
        <v>150</v>
      </c>
      <c r="I577" s="7">
        <v>150</v>
      </c>
      <c r="J577" s="7"/>
      <c r="L577" s="7">
        <v>600</v>
      </c>
      <c r="M577" s="7"/>
      <c r="N577" s="7"/>
      <c r="O577" s="7"/>
      <c r="P577" s="7"/>
    </row>
    <row r="578" spans="2:16" s="15" customFormat="1" ht="12.75">
      <c r="B578" s="102"/>
      <c r="D578" s="7"/>
      <c r="E578" s="7"/>
      <c r="F578" s="154"/>
      <c r="G578" s="7"/>
      <c r="H578" s="7"/>
      <c r="I578" s="7"/>
      <c r="J578" s="7"/>
      <c r="K578" s="7"/>
      <c r="L578" s="7"/>
      <c r="M578" s="7"/>
      <c r="N578" s="7"/>
      <c r="O578" s="7"/>
      <c r="P578" s="7"/>
    </row>
    <row r="579" spans="2:16" s="15" customFormat="1" ht="25.5">
      <c r="B579" s="102"/>
      <c r="C579" s="15" t="s">
        <v>358</v>
      </c>
      <c r="D579" s="7">
        <v>1.7</v>
      </c>
      <c r="E579" s="7">
        <v>450</v>
      </c>
      <c r="F579" s="154">
        <v>450</v>
      </c>
      <c r="G579" s="7">
        <v>350</v>
      </c>
      <c r="H579" s="7">
        <v>50</v>
      </c>
      <c r="I579" s="7">
        <v>50</v>
      </c>
      <c r="J579" s="7"/>
      <c r="K579" s="7">
        <v>450</v>
      </c>
      <c r="L579" s="7"/>
      <c r="M579" s="7"/>
      <c r="N579" s="7"/>
      <c r="O579" s="7"/>
      <c r="P579" s="7"/>
    </row>
    <row r="580" spans="2:16" s="15" customFormat="1" ht="12.75">
      <c r="B580" s="102"/>
      <c r="D580" s="7"/>
      <c r="E580" s="7"/>
      <c r="F580" s="154"/>
      <c r="G580" s="7"/>
      <c r="H580" s="7"/>
      <c r="I580" s="7"/>
      <c r="J580" s="7"/>
      <c r="K580" s="7"/>
      <c r="L580" s="7"/>
      <c r="M580" s="7"/>
      <c r="N580" s="7"/>
      <c r="O580" s="7"/>
      <c r="P580" s="7"/>
    </row>
    <row r="581" spans="2:16" s="15" customFormat="1" ht="12.75">
      <c r="B581" s="102"/>
      <c r="C581" s="15" t="s">
        <v>359</v>
      </c>
      <c r="D581" s="7">
        <v>6</v>
      </c>
      <c r="E581" s="7">
        <v>720</v>
      </c>
      <c r="F581" s="154">
        <v>720</v>
      </c>
      <c r="G581" s="7"/>
      <c r="H581" s="7"/>
      <c r="I581" s="7">
        <v>250</v>
      </c>
      <c r="J581" s="7">
        <v>470</v>
      </c>
      <c r="K581" s="7"/>
      <c r="L581" s="7"/>
      <c r="M581" s="7">
        <v>240</v>
      </c>
      <c r="N581" s="7">
        <v>240</v>
      </c>
      <c r="O581" s="7">
        <v>240</v>
      </c>
      <c r="P581" s="7"/>
    </row>
    <row r="582" spans="2:16" s="15" customFormat="1" ht="12.75">
      <c r="B582" s="102"/>
      <c r="D582" s="7"/>
      <c r="E582" s="7"/>
      <c r="F582" s="154"/>
      <c r="G582" s="7"/>
      <c r="H582" s="7"/>
      <c r="I582" s="7"/>
      <c r="J582" s="7"/>
      <c r="K582" s="7"/>
      <c r="L582" s="7"/>
      <c r="M582" s="7"/>
      <c r="N582" s="7"/>
      <c r="O582" s="7"/>
      <c r="P582" s="7"/>
    </row>
    <row r="583" spans="2:16" s="15" customFormat="1" ht="25.5">
      <c r="B583" s="102"/>
      <c r="C583" s="15" t="s">
        <v>360</v>
      </c>
      <c r="D583" s="7">
        <v>6.408</v>
      </c>
      <c r="E583" s="7">
        <v>3000</v>
      </c>
      <c r="F583" s="154">
        <v>1672</v>
      </c>
      <c r="G583" s="7">
        <v>1372</v>
      </c>
      <c r="H583" s="7">
        <v>150</v>
      </c>
      <c r="I583" s="7">
        <v>150</v>
      </c>
      <c r="J583" s="7"/>
      <c r="K583" s="7"/>
      <c r="L583" s="7">
        <v>459</v>
      </c>
      <c r="M583" s="7">
        <v>100</v>
      </c>
      <c r="N583" s="7">
        <v>556</v>
      </c>
      <c r="O583" s="7">
        <v>557</v>
      </c>
      <c r="P583" s="7">
        <v>1328</v>
      </c>
    </row>
    <row r="584" spans="2:16" s="15" customFormat="1" ht="25.5">
      <c r="B584" s="102"/>
      <c r="C584" s="15" t="s">
        <v>600</v>
      </c>
      <c r="D584" s="7">
        <v>6</v>
      </c>
      <c r="E584" s="7">
        <v>900</v>
      </c>
      <c r="F584" s="154">
        <v>0</v>
      </c>
      <c r="G584" s="7"/>
      <c r="H584" s="7"/>
      <c r="I584" s="7"/>
      <c r="J584" s="7"/>
      <c r="K584" s="7"/>
      <c r="L584" s="7"/>
      <c r="M584" s="7"/>
      <c r="N584" s="7"/>
      <c r="O584" s="7"/>
      <c r="P584" s="7">
        <v>900</v>
      </c>
    </row>
    <row r="585" spans="2:16" s="15" customFormat="1" ht="12.75">
      <c r="B585" s="102"/>
      <c r="D585" s="7"/>
      <c r="E585" s="7"/>
      <c r="F585" s="154"/>
      <c r="G585" s="7"/>
      <c r="H585" s="7"/>
      <c r="I585" s="7"/>
      <c r="J585" s="7"/>
      <c r="K585" s="7"/>
      <c r="L585" s="7"/>
      <c r="M585" s="7"/>
      <c r="N585" s="7"/>
      <c r="O585" s="7"/>
      <c r="P585" s="7"/>
    </row>
    <row r="586" spans="2:16" s="15" customFormat="1" ht="12.75">
      <c r="B586" s="102"/>
      <c r="C586" s="15" t="s">
        <v>359</v>
      </c>
      <c r="D586" s="7">
        <v>4</v>
      </c>
      <c r="E586" s="7">
        <v>480</v>
      </c>
      <c r="F586" s="154">
        <v>480</v>
      </c>
      <c r="G586" s="7"/>
      <c r="H586" s="7"/>
      <c r="I586" s="7">
        <v>80</v>
      </c>
      <c r="J586" s="7">
        <v>400</v>
      </c>
      <c r="K586" s="7"/>
      <c r="L586" s="7"/>
      <c r="M586" s="7"/>
      <c r="N586" s="7">
        <v>240</v>
      </c>
      <c r="O586" s="7">
        <v>240</v>
      </c>
      <c r="P586" s="7"/>
    </row>
    <row r="587" spans="2:16" s="15" customFormat="1" ht="12.75">
      <c r="B587" s="102"/>
      <c r="D587" s="7"/>
      <c r="E587" s="7"/>
      <c r="F587" s="154"/>
      <c r="G587" s="7"/>
      <c r="H587" s="7"/>
      <c r="I587" s="7"/>
      <c r="J587" s="7"/>
      <c r="K587" s="7"/>
      <c r="L587" s="7"/>
      <c r="M587" s="7"/>
      <c r="N587" s="7"/>
      <c r="O587" s="7"/>
      <c r="P587" s="7"/>
    </row>
    <row r="588" spans="2:16" s="15" customFormat="1" ht="25.5">
      <c r="B588" s="102"/>
      <c r="C588" s="15" t="s">
        <v>601</v>
      </c>
      <c r="D588" s="7">
        <v>4</v>
      </c>
      <c r="E588" s="7">
        <v>1800</v>
      </c>
      <c r="F588" s="154">
        <v>0</v>
      </c>
      <c r="G588" s="7"/>
      <c r="H588" s="7"/>
      <c r="I588" s="7"/>
      <c r="J588" s="7"/>
      <c r="K588" s="7"/>
      <c r="L588" s="7"/>
      <c r="M588" s="7"/>
      <c r="N588" s="7"/>
      <c r="P588" s="7">
        <v>1800</v>
      </c>
    </row>
    <row r="589" spans="2:16" s="15" customFormat="1" ht="12.75">
      <c r="B589" s="102"/>
      <c r="D589" s="7"/>
      <c r="E589" s="7"/>
      <c r="F589" s="154"/>
      <c r="G589" s="7"/>
      <c r="H589" s="7"/>
      <c r="I589" s="7"/>
      <c r="J589" s="7"/>
      <c r="K589" s="7"/>
      <c r="L589" s="7"/>
      <c r="M589" s="7"/>
      <c r="N589" s="7"/>
      <c r="O589" s="7"/>
      <c r="P589" s="7"/>
    </row>
    <row r="590" spans="2:16" s="15" customFormat="1" ht="38.25">
      <c r="B590" s="102"/>
      <c r="C590" s="15" t="s">
        <v>174</v>
      </c>
      <c r="D590" s="7"/>
      <c r="E590" s="7">
        <v>15</v>
      </c>
      <c r="F590" s="154">
        <v>15</v>
      </c>
      <c r="G590" s="7"/>
      <c r="H590" s="7"/>
      <c r="I590" s="7">
        <v>15</v>
      </c>
      <c r="J590" s="7"/>
      <c r="K590" s="7">
        <v>15</v>
      </c>
      <c r="L590" s="7"/>
      <c r="M590" s="7"/>
      <c r="N590" s="7"/>
      <c r="O590" s="7"/>
      <c r="P590" s="7"/>
    </row>
    <row r="591" spans="2:16" s="15" customFormat="1" ht="12.75">
      <c r="B591" s="102"/>
      <c r="D591" s="7"/>
      <c r="E591" s="7"/>
      <c r="F591" s="154"/>
      <c r="G591" s="7"/>
      <c r="H591" s="7"/>
      <c r="I591" s="7"/>
      <c r="J591" s="7"/>
      <c r="K591" s="7"/>
      <c r="L591" s="7"/>
      <c r="M591" s="7"/>
      <c r="N591" s="7"/>
      <c r="O591" s="7"/>
      <c r="P591" s="7"/>
    </row>
    <row r="592" spans="2:16" s="15" customFormat="1" ht="15">
      <c r="B592" s="124" t="s">
        <v>732</v>
      </c>
      <c r="D592" s="20">
        <f aca="true" t="shared" si="21" ref="D592:P592">D593+D595+D597+D599+D601+D603+D605+D607+D609+D610+D611+D612+D613+D614+D615+D616</f>
        <v>50.900000000000006</v>
      </c>
      <c r="E592" s="20">
        <f t="shared" si="21"/>
        <v>22882.93</v>
      </c>
      <c r="F592" s="157">
        <f>F593+F595+F597+F599+F601+F603+F605+F607+F609+F610+F611+F612+F613+F614+F615+F616</f>
        <v>6880</v>
      </c>
      <c r="G592" s="20">
        <f t="shared" si="21"/>
        <v>6414</v>
      </c>
      <c r="H592" s="20">
        <f t="shared" si="21"/>
        <v>122</v>
      </c>
      <c r="I592" s="20">
        <f t="shared" si="21"/>
        <v>344</v>
      </c>
      <c r="J592" s="20">
        <f t="shared" si="21"/>
        <v>0</v>
      </c>
      <c r="K592" s="20">
        <f t="shared" si="21"/>
        <v>1400</v>
      </c>
      <c r="L592" s="20">
        <f t="shared" si="21"/>
        <v>1400</v>
      </c>
      <c r="M592" s="20">
        <f t="shared" si="21"/>
        <v>1400</v>
      </c>
      <c r="N592" s="20">
        <f t="shared" si="21"/>
        <v>1380</v>
      </c>
      <c r="O592" s="20">
        <f t="shared" si="21"/>
        <v>1300</v>
      </c>
      <c r="P592" s="20">
        <f t="shared" si="21"/>
        <v>16002.93</v>
      </c>
    </row>
    <row r="593" spans="2:16" s="15" customFormat="1" ht="14.25">
      <c r="B593" s="129" t="s">
        <v>733</v>
      </c>
      <c r="C593" s="102" t="s">
        <v>728</v>
      </c>
      <c r="D593" s="7">
        <v>4</v>
      </c>
      <c r="E593" s="7">
        <v>1348.4</v>
      </c>
      <c r="F593" s="154">
        <v>0</v>
      </c>
      <c r="G593" s="7"/>
      <c r="H593" s="7"/>
      <c r="I593" s="7"/>
      <c r="J593" s="7"/>
      <c r="K593" s="7"/>
      <c r="L593" s="7"/>
      <c r="M593" s="7"/>
      <c r="N593" s="7"/>
      <c r="O593" s="7"/>
      <c r="P593" s="7">
        <v>1348.4</v>
      </c>
    </row>
    <row r="594" spans="2:16" s="15" customFormat="1" ht="14.25">
      <c r="B594" s="129" t="s">
        <v>734</v>
      </c>
      <c r="C594" s="102"/>
      <c r="D594" s="7"/>
      <c r="E594" s="7"/>
      <c r="F594" s="154"/>
      <c r="G594" s="7"/>
      <c r="H594" s="7"/>
      <c r="I594" s="7"/>
      <c r="J594" s="7"/>
      <c r="K594" s="7"/>
      <c r="L594" s="7"/>
      <c r="M594" s="7"/>
      <c r="N594" s="7"/>
      <c r="O594" s="7"/>
      <c r="P594" s="7"/>
    </row>
    <row r="595" spans="2:16" s="15" customFormat="1" ht="12.75">
      <c r="B595" s="102"/>
      <c r="C595" s="102" t="s">
        <v>729</v>
      </c>
      <c r="D595" s="7">
        <v>5</v>
      </c>
      <c r="E595" s="7">
        <v>1685.8</v>
      </c>
      <c r="F595" s="154">
        <v>0</v>
      </c>
      <c r="G595" s="7"/>
      <c r="H595" s="7"/>
      <c r="I595" s="7"/>
      <c r="J595" s="7"/>
      <c r="K595" s="7"/>
      <c r="L595" s="7"/>
      <c r="M595" s="7"/>
      <c r="N595" s="7"/>
      <c r="O595" s="7"/>
      <c r="P595" s="7">
        <v>1685.8</v>
      </c>
    </row>
    <row r="596" spans="2:16" s="15" customFormat="1" ht="12.75">
      <c r="B596" s="102"/>
      <c r="C596" s="102"/>
      <c r="D596" s="7"/>
      <c r="E596" s="7"/>
      <c r="F596" s="154"/>
      <c r="G596" s="7"/>
      <c r="H596" s="7"/>
      <c r="I596" s="7"/>
      <c r="J596" s="7"/>
      <c r="K596" s="7"/>
      <c r="L596" s="7"/>
      <c r="M596" s="7"/>
      <c r="N596" s="7"/>
      <c r="O596" s="7"/>
      <c r="P596" s="7"/>
    </row>
    <row r="597" spans="2:16" s="15" customFormat="1" ht="12.75">
      <c r="B597" s="102"/>
      <c r="C597" s="102" t="s">
        <v>730</v>
      </c>
      <c r="D597" s="7">
        <v>12</v>
      </c>
      <c r="E597" s="7">
        <v>3751.23</v>
      </c>
      <c r="F597" s="154">
        <v>0</v>
      </c>
      <c r="G597" s="7"/>
      <c r="H597" s="7"/>
      <c r="I597" s="7"/>
      <c r="J597" s="7"/>
      <c r="K597" s="7"/>
      <c r="L597" s="7"/>
      <c r="M597" s="7"/>
      <c r="N597" s="7"/>
      <c r="O597" s="7"/>
      <c r="P597" s="7">
        <v>3751.23</v>
      </c>
    </row>
    <row r="598" spans="2:16" s="15" customFormat="1" ht="12.75">
      <c r="B598" s="102"/>
      <c r="C598" s="102"/>
      <c r="D598" s="7"/>
      <c r="E598" s="7"/>
      <c r="F598" s="154"/>
      <c r="G598" s="7"/>
      <c r="H598" s="7"/>
      <c r="I598" s="7"/>
      <c r="J598" s="7"/>
      <c r="K598" s="7"/>
      <c r="L598" s="7"/>
      <c r="M598" s="7"/>
      <c r="N598" s="7"/>
      <c r="O598" s="7"/>
      <c r="P598" s="7"/>
    </row>
    <row r="599" spans="2:16" s="15" customFormat="1" ht="12.75">
      <c r="B599" s="102"/>
      <c r="C599" s="102" t="s">
        <v>731</v>
      </c>
      <c r="D599" s="7">
        <v>9</v>
      </c>
      <c r="E599" s="7">
        <v>3533.5</v>
      </c>
      <c r="F599" s="154">
        <v>0</v>
      </c>
      <c r="P599" s="7">
        <v>3533.5</v>
      </c>
    </row>
    <row r="600" spans="2:6" s="111" customFormat="1" ht="12.75">
      <c r="B600" s="137"/>
      <c r="F600" s="173"/>
    </row>
    <row r="601" spans="1:16" s="14" customFormat="1" ht="12.75">
      <c r="A601" s="6"/>
      <c r="B601" s="81"/>
      <c r="C601" s="14" t="s">
        <v>602</v>
      </c>
      <c r="D601" s="6">
        <v>4.2</v>
      </c>
      <c r="E601" s="6">
        <v>3549</v>
      </c>
      <c r="F601" s="164">
        <v>0</v>
      </c>
      <c r="G601" s="6"/>
      <c r="H601" s="6"/>
      <c r="I601" s="6"/>
      <c r="J601" s="6"/>
      <c r="K601" s="6"/>
      <c r="L601" s="6"/>
      <c r="M601" s="6"/>
      <c r="N601" s="6"/>
      <c r="O601" s="6"/>
      <c r="P601" s="6">
        <v>3549</v>
      </c>
    </row>
    <row r="602" spans="1:15" s="14" customFormat="1" ht="12.75">
      <c r="A602" s="6"/>
      <c r="B602" s="83"/>
      <c r="D602" s="6"/>
      <c r="E602" s="6"/>
      <c r="F602" s="164"/>
      <c r="G602" s="6"/>
      <c r="H602" s="6"/>
      <c r="I602" s="6"/>
      <c r="J602" s="6"/>
      <c r="K602" s="6"/>
      <c r="L602" s="6"/>
      <c r="M602" s="6"/>
      <c r="N602" s="6"/>
      <c r="O602" s="6"/>
    </row>
    <row r="603" spans="1:15" s="14" customFormat="1" ht="12.75">
      <c r="A603" s="6"/>
      <c r="B603" s="83"/>
      <c r="C603" s="14" t="s">
        <v>361</v>
      </c>
      <c r="D603" s="6">
        <v>8</v>
      </c>
      <c r="E603" s="6">
        <v>6760</v>
      </c>
      <c r="F603" s="164">
        <v>6760</v>
      </c>
      <c r="G603" s="6">
        <v>6300</v>
      </c>
      <c r="H603" s="6">
        <v>122</v>
      </c>
      <c r="I603" s="6">
        <v>338</v>
      </c>
      <c r="J603" s="6"/>
      <c r="K603" s="6">
        <v>1400</v>
      </c>
      <c r="L603" s="6">
        <v>1400</v>
      </c>
      <c r="M603" s="6">
        <v>1400</v>
      </c>
      <c r="N603" s="6">
        <v>1260</v>
      </c>
      <c r="O603" s="6">
        <v>1300</v>
      </c>
    </row>
    <row r="604" spans="1:15" s="14" customFormat="1" ht="12.75">
      <c r="A604" s="6"/>
      <c r="B604" s="83"/>
      <c r="D604" s="6"/>
      <c r="E604" s="6"/>
      <c r="F604" s="164"/>
      <c r="G604" s="6"/>
      <c r="H604" s="6"/>
      <c r="I604" s="6"/>
      <c r="J604" s="6"/>
      <c r="K604" s="6"/>
      <c r="L604" s="6"/>
      <c r="M604" s="6"/>
      <c r="N604" s="6"/>
      <c r="O604" s="6"/>
    </row>
    <row r="605" spans="1:15" s="14" customFormat="1" ht="12.75">
      <c r="A605" s="6"/>
      <c r="B605" s="83"/>
      <c r="C605" s="14" t="s">
        <v>362</v>
      </c>
      <c r="D605" s="6">
        <v>1</v>
      </c>
      <c r="E605" s="6">
        <v>120</v>
      </c>
      <c r="F605" s="164">
        <v>120</v>
      </c>
      <c r="G605" s="6">
        <v>114</v>
      </c>
      <c r="H605" s="6"/>
      <c r="I605" s="6">
        <v>6</v>
      </c>
      <c r="J605" s="6"/>
      <c r="K605" s="6"/>
      <c r="L605" s="6"/>
      <c r="M605" s="6"/>
      <c r="N605" s="6">
        <v>120</v>
      </c>
      <c r="O605" s="6"/>
    </row>
    <row r="606" spans="1:15" s="14" customFormat="1" ht="12.75">
      <c r="A606" s="6"/>
      <c r="B606" s="83"/>
      <c r="D606" s="6"/>
      <c r="E606" s="6"/>
      <c r="F606" s="164"/>
      <c r="G606" s="6"/>
      <c r="H606" s="6"/>
      <c r="I606" s="6"/>
      <c r="J606" s="6"/>
      <c r="K606" s="6"/>
      <c r="L606" s="6"/>
      <c r="M606" s="6"/>
      <c r="N606" s="6"/>
      <c r="O606" s="6"/>
    </row>
    <row r="607" spans="1:16" s="14" customFormat="1" ht="25.5">
      <c r="A607" s="6"/>
      <c r="B607" s="83"/>
      <c r="C607" s="14" t="s">
        <v>603</v>
      </c>
      <c r="D607" s="6">
        <v>1</v>
      </c>
      <c r="E607" s="6">
        <v>845</v>
      </c>
      <c r="F607" s="164">
        <v>0</v>
      </c>
      <c r="G607" s="6"/>
      <c r="H607" s="6"/>
      <c r="I607" s="6"/>
      <c r="J607" s="6"/>
      <c r="K607" s="6"/>
      <c r="L607" s="6"/>
      <c r="M607" s="6"/>
      <c r="N607" s="6"/>
      <c r="O607" s="6"/>
      <c r="P607" s="6">
        <v>845</v>
      </c>
    </row>
    <row r="608" spans="2:6" ht="12.75">
      <c r="B608" s="89"/>
      <c r="F608" s="163"/>
    </row>
    <row r="609" spans="1:16" s="70" customFormat="1" ht="45.75" customHeight="1">
      <c r="A609" s="21"/>
      <c r="B609" s="122"/>
      <c r="C609" s="67" t="s">
        <v>686</v>
      </c>
      <c r="D609" s="21">
        <v>2.2</v>
      </c>
      <c r="E609" s="21">
        <v>650</v>
      </c>
      <c r="F609" s="175">
        <v>0</v>
      </c>
      <c r="G609" s="21"/>
      <c r="H609" s="21"/>
      <c r="I609" s="21"/>
      <c r="J609" s="35"/>
      <c r="K609" s="21"/>
      <c r="L609" s="21"/>
      <c r="M609" s="21"/>
      <c r="N609" s="21"/>
      <c r="O609" s="21"/>
      <c r="P609" s="21">
        <v>650</v>
      </c>
    </row>
    <row r="610" spans="1:16" s="70" customFormat="1" ht="38.25" customHeight="1">
      <c r="A610" s="21"/>
      <c r="B610" s="66"/>
      <c r="C610" s="67" t="s">
        <v>687</v>
      </c>
      <c r="D610" s="21">
        <v>0.6</v>
      </c>
      <c r="E610" s="21">
        <v>90</v>
      </c>
      <c r="F610" s="175">
        <v>0</v>
      </c>
      <c r="G610" s="21"/>
      <c r="H610" s="21"/>
      <c r="I610" s="21"/>
      <c r="J610" s="35"/>
      <c r="K610" s="21"/>
      <c r="L610" s="21"/>
      <c r="M610" s="21"/>
      <c r="N610" s="21"/>
      <c r="O610" s="21"/>
      <c r="P610" s="21">
        <v>90</v>
      </c>
    </row>
    <row r="611" spans="1:16" s="70" customFormat="1" ht="36" customHeight="1">
      <c r="A611" s="21"/>
      <c r="B611" s="66"/>
      <c r="C611" s="67" t="s">
        <v>688</v>
      </c>
      <c r="D611" s="21">
        <v>0.6</v>
      </c>
      <c r="E611" s="21">
        <v>90</v>
      </c>
      <c r="F611" s="175">
        <v>0</v>
      </c>
      <c r="G611" s="21"/>
      <c r="H611" s="21"/>
      <c r="I611" s="21"/>
      <c r="J611" s="35"/>
      <c r="K611" s="21"/>
      <c r="L611" s="21"/>
      <c r="M611" s="21"/>
      <c r="N611" s="21"/>
      <c r="O611" s="21"/>
      <c r="P611" s="21">
        <v>90</v>
      </c>
    </row>
    <row r="612" spans="1:16" s="70" customFormat="1" ht="39.75" customHeight="1">
      <c r="A612" s="21"/>
      <c r="B612" s="66"/>
      <c r="C612" s="67" t="s">
        <v>604</v>
      </c>
      <c r="D612" s="21">
        <v>0.15</v>
      </c>
      <c r="E612" s="21">
        <v>30</v>
      </c>
      <c r="F612" s="175">
        <v>0</v>
      </c>
      <c r="G612" s="21"/>
      <c r="H612" s="21"/>
      <c r="I612" s="21"/>
      <c r="J612" s="35"/>
      <c r="K612" s="21"/>
      <c r="L612" s="21"/>
      <c r="M612" s="21"/>
      <c r="N612" s="21"/>
      <c r="O612" s="21"/>
      <c r="P612" s="21">
        <v>30</v>
      </c>
    </row>
    <row r="613" spans="1:16" s="70" customFormat="1" ht="39.75" customHeight="1">
      <c r="A613" s="21"/>
      <c r="B613" s="66"/>
      <c r="C613" s="67" t="s">
        <v>605</v>
      </c>
      <c r="D613" s="21">
        <v>0.8</v>
      </c>
      <c r="E613" s="21">
        <v>120</v>
      </c>
      <c r="F613" s="175">
        <v>0</v>
      </c>
      <c r="G613" s="21"/>
      <c r="H613" s="21"/>
      <c r="I613" s="21"/>
      <c r="J613" s="35"/>
      <c r="K613" s="21"/>
      <c r="L613" s="21"/>
      <c r="M613" s="21"/>
      <c r="N613" s="21"/>
      <c r="O613" s="21"/>
      <c r="P613" s="21">
        <v>120</v>
      </c>
    </row>
    <row r="614" spans="1:16" s="70" customFormat="1" ht="37.5" customHeight="1">
      <c r="A614" s="21"/>
      <c r="B614" s="66"/>
      <c r="C614" s="67" t="s">
        <v>689</v>
      </c>
      <c r="D614" s="21">
        <v>1.35</v>
      </c>
      <c r="E614" s="21">
        <v>150</v>
      </c>
      <c r="F614" s="175">
        <v>0</v>
      </c>
      <c r="G614" s="21"/>
      <c r="H614" s="21"/>
      <c r="I614" s="21"/>
      <c r="J614" s="35"/>
      <c r="K614" s="21"/>
      <c r="L614" s="21"/>
      <c r="M614" s="21"/>
      <c r="N614" s="21"/>
      <c r="O614" s="21"/>
      <c r="P614" s="21">
        <v>150</v>
      </c>
    </row>
    <row r="615" spans="1:16" s="70" customFormat="1" ht="25.5" customHeight="1">
      <c r="A615" s="21"/>
      <c r="B615" s="66"/>
      <c r="C615" s="67" t="s">
        <v>690</v>
      </c>
      <c r="D615" s="21">
        <v>0.5</v>
      </c>
      <c r="E615" s="21">
        <v>80</v>
      </c>
      <c r="F615" s="175">
        <v>0</v>
      </c>
      <c r="G615" s="21"/>
      <c r="H615" s="21"/>
      <c r="I615" s="21"/>
      <c r="J615" s="35"/>
      <c r="K615" s="21"/>
      <c r="L615" s="21"/>
      <c r="M615" s="21"/>
      <c r="N615" s="21"/>
      <c r="O615" s="21"/>
      <c r="P615" s="21">
        <v>80</v>
      </c>
    </row>
    <row r="616" spans="1:16" s="70" customFormat="1" ht="38.25" customHeight="1">
      <c r="A616" s="21"/>
      <c r="B616" s="66"/>
      <c r="C616" s="67" t="s">
        <v>606</v>
      </c>
      <c r="D616" s="21">
        <v>0.5</v>
      </c>
      <c r="E616" s="21">
        <v>80</v>
      </c>
      <c r="F616" s="175">
        <v>0</v>
      </c>
      <c r="G616" s="21"/>
      <c r="H616" s="21"/>
      <c r="I616" s="21"/>
      <c r="J616" s="35"/>
      <c r="K616" s="21"/>
      <c r="L616" s="21"/>
      <c r="M616" s="21"/>
      <c r="N616" s="21"/>
      <c r="O616" s="21"/>
      <c r="P616" s="21">
        <v>80</v>
      </c>
    </row>
    <row r="617" spans="2:6" ht="12.75">
      <c r="B617" s="89"/>
      <c r="F617" s="163"/>
    </row>
    <row r="618" spans="2:16" ht="15">
      <c r="B618" s="139" t="s">
        <v>363</v>
      </c>
      <c r="D618" s="30">
        <f aca="true" t="shared" si="22" ref="D618:P618">D619+D621+D623+D625+D627+D629+D631+D633+D635+D637+D639+D641+D643+D645+D647+D649+D651</f>
        <v>54.84</v>
      </c>
      <c r="E618" s="30">
        <f t="shared" si="22"/>
        <v>16308</v>
      </c>
      <c r="F618" s="180">
        <f>F619+F621+F623+F625+F627+F629+F631+F633+F635+F637+F639+F641+F643+F645+F647+F649+F651</f>
        <v>3640</v>
      </c>
      <c r="G618" s="30">
        <f t="shared" si="22"/>
        <v>3460</v>
      </c>
      <c r="H618" s="30">
        <f t="shared" si="22"/>
        <v>90</v>
      </c>
      <c r="I618" s="30">
        <f t="shared" si="22"/>
        <v>90</v>
      </c>
      <c r="J618" s="30">
        <f t="shared" si="22"/>
        <v>0</v>
      </c>
      <c r="K618" s="30">
        <f t="shared" si="22"/>
        <v>728</v>
      </c>
      <c r="L618" s="30">
        <f t="shared" si="22"/>
        <v>722</v>
      </c>
      <c r="M618" s="30">
        <f t="shared" si="22"/>
        <v>750</v>
      </c>
      <c r="N618" s="30">
        <f t="shared" si="22"/>
        <v>750</v>
      </c>
      <c r="O618" s="30">
        <f t="shared" si="22"/>
        <v>690</v>
      </c>
      <c r="P618" s="30">
        <f t="shared" si="22"/>
        <v>12668</v>
      </c>
    </row>
    <row r="619" spans="1:16" s="15" customFormat="1" ht="12.75">
      <c r="A619" s="7"/>
      <c r="B619" s="102"/>
      <c r="C619" s="15" t="s">
        <v>364</v>
      </c>
      <c r="D619" s="7">
        <v>1.5</v>
      </c>
      <c r="E619" s="7">
        <v>400</v>
      </c>
      <c r="F619" s="154">
        <v>400</v>
      </c>
      <c r="G619" s="7">
        <v>340</v>
      </c>
      <c r="H619" s="7">
        <v>30</v>
      </c>
      <c r="I619" s="7">
        <v>30</v>
      </c>
      <c r="J619" s="7"/>
      <c r="K619" s="7">
        <v>400</v>
      </c>
      <c r="L619" s="7"/>
      <c r="M619" s="7"/>
      <c r="N619" s="7"/>
      <c r="O619" s="7"/>
      <c r="P619" s="7"/>
    </row>
    <row r="620" spans="1:16" s="15" customFormat="1" ht="12.75">
      <c r="A620" s="7"/>
      <c r="B620" s="101"/>
      <c r="D620" s="7"/>
      <c r="E620" s="7"/>
      <c r="F620" s="154"/>
      <c r="G620" s="7"/>
      <c r="H620" s="7"/>
      <c r="I620" s="7"/>
      <c r="J620" s="7"/>
      <c r="K620" s="7"/>
      <c r="L620" s="7"/>
      <c r="M620" s="7"/>
      <c r="N620" s="7"/>
      <c r="O620" s="7"/>
      <c r="P620" s="7"/>
    </row>
    <row r="621" spans="1:16" s="15" customFormat="1" ht="12.75">
      <c r="A621" s="7"/>
      <c r="B621" s="101"/>
      <c r="C621" s="15" t="s">
        <v>365</v>
      </c>
      <c r="D621" s="7">
        <v>1.5</v>
      </c>
      <c r="E621" s="7">
        <v>300</v>
      </c>
      <c r="F621" s="154">
        <v>300</v>
      </c>
      <c r="G621" s="7">
        <v>260</v>
      </c>
      <c r="H621" s="7">
        <v>20</v>
      </c>
      <c r="I621" s="7">
        <v>20</v>
      </c>
      <c r="J621" s="7"/>
      <c r="K621" s="7">
        <v>300</v>
      </c>
      <c r="L621" s="7"/>
      <c r="M621" s="7"/>
      <c r="N621" s="7"/>
      <c r="O621" s="7"/>
      <c r="P621" s="7"/>
    </row>
    <row r="622" spans="1:16" s="15" customFormat="1" ht="12.75">
      <c r="A622" s="7"/>
      <c r="B622" s="101"/>
      <c r="D622" s="7"/>
      <c r="E622" s="7"/>
      <c r="F622" s="154"/>
      <c r="G622" s="7"/>
      <c r="H622" s="7"/>
      <c r="I622" s="7"/>
      <c r="J622" s="7"/>
      <c r="K622" s="7"/>
      <c r="L622" s="7"/>
      <c r="M622" s="7"/>
      <c r="N622" s="7"/>
      <c r="O622" s="7"/>
      <c r="P622" s="7"/>
    </row>
    <row r="623" spans="1:16" s="15" customFormat="1" ht="12.75">
      <c r="A623" s="7"/>
      <c r="B623" s="101"/>
      <c r="C623" s="15" t="s">
        <v>366</v>
      </c>
      <c r="D623" s="7">
        <v>0.5</v>
      </c>
      <c r="E623" s="7">
        <v>300</v>
      </c>
      <c r="F623" s="154">
        <v>300</v>
      </c>
      <c r="G623" s="7">
        <v>300</v>
      </c>
      <c r="H623" s="7"/>
      <c r="I623" s="7"/>
      <c r="J623" s="7"/>
      <c r="K623" s="7">
        <v>28</v>
      </c>
      <c r="L623" s="7">
        <v>272</v>
      </c>
      <c r="M623" s="7"/>
      <c r="N623" s="7"/>
      <c r="O623" s="7"/>
      <c r="P623" s="7"/>
    </row>
    <row r="624" spans="1:16" s="15" customFormat="1" ht="12.75">
      <c r="A624" s="7"/>
      <c r="B624" s="101"/>
      <c r="D624" s="7"/>
      <c r="E624" s="7"/>
      <c r="F624" s="154"/>
      <c r="G624" s="7"/>
      <c r="H624" s="7"/>
      <c r="I624" s="7"/>
      <c r="J624" s="7"/>
      <c r="K624" s="7"/>
      <c r="L624" s="7"/>
      <c r="M624" s="7"/>
      <c r="N624" s="7"/>
      <c r="O624" s="7"/>
      <c r="P624" s="7"/>
    </row>
    <row r="625" spans="1:16" s="15" customFormat="1" ht="25.5">
      <c r="A625" s="7"/>
      <c r="B625" s="101"/>
      <c r="C625" s="15" t="s">
        <v>367</v>
      </c>
      <c r="D625" s="7">
        <v>2</v>
      </c>
      <c r="E625" s="7">
        <v>300</v>
      </c>
      <c r="F625" s="154">
        <v>300</v>
      </c>
      <c r="G625" s="7">
        <v>220</v>
      </c>
      <c r="H625" s="7">
        <v>40</v>
      </c>
      <c r="I625" s="7">
        <v>40</v>
      </c>
      <c r="J625" s="7"/>
      <c r="L625" s="7">
        <v>300</v>
      </c>
      <c r="M625" s="7"/>
      <c r="N625" s="7"/>
      <c r="O625" s="7"/>
      <c r="P625" s="7"/>
    </row>
    <row r="626" spans="1:16" s="15" customFormat="1" ht="12.75">
      <c r="A626" s="7"/>
      <c r="B626" s="101"/>
      <c r="D626" s="7"/>
      <c r="E626" s="7"/>
      <c r="F626" s="154"/>
      <c r="G626" s="7"/>
      <c r="H626" s="7"/>
      <c r="I626" s="7"/>
      <c r="J626" s="7"/>
      <c r="K626" s="7"/>
      <c r="L626" s="7"/>
      <c r="M626" s="7"/>
      <c r="N626" s="7"/>
      <c r="O626" s="7"/>
      <c r="P626" s="7"/>
    </row>
    <row r="627" spans="1:16" s="15" customFormat="1" ht="12.75">
      <c r="A627" s="7"/>
      <c r="B627" s="101"/>
      <c r="C627" s="15" t="s">
        <v>368</v>
      </c>
      <c r="D627" s="7">
        <v>1</v>
      </c>
      <c r="E627" s="7">
        <v>300</v>
      </c>
      <c r="F627" s="154">
        <v>0</v>
      </c>
      <c r="G627" s="7"/>
      <c r="H627" s="7"/>
      <c r="I627" s="7"/>
      <c r="J627" s="7"/>
      <c r="K627" s="7"/>
      <c r="L627" s="7"/>
      <c r="M627" s="7"/>
      <c r="N627" s="7"/>
      <c r="P627" s="7">
        <v>300</v>
      </c>
    </row>
    <row r="628" spans="1:16" s="15" customFormat="1" ht="12.75">
      <c r="A628" s="7"/>
      <c r="B628" s="101"/>
      <c r="D628" s="7"/>
      <c r="E628" s="7"/>
      <c r="F628" s="154"/>
      <c r="G628" s="7"/>
      <c r="H628" s="7"/>
      <c r="I628" s="7"/>
      <c r="J628" s="7"/>
      <c r="K628" s="7"/>
      <c r="L628" s="7"/>
      <c r="M628" s="7"/>
      <c r="N628" s="7"/>
      <c r="P628" s="7"/>
    </row>
    <row r="629" spans="1:16" s="15" customFormat="1" ht="12.75">
      <c r="A629" s="7"/>
      <c r="B629" s="101"/>
      <c r="C629" s="15" t="s">
        <v>369</v>
      </c>
      <c r="D629" s="7">
        <v>1.5</v>
      </c>
      <c r="E629" s="7">
        <v>500</v>
      </c>
      <c r="F629" s="154">
        <v>0</v>
      </c>
      <c r="G629" s="7"/>
      <c r="H629" s="7"/>
      <c r="I629" s="7"/>
      <c r="J629" s="7"/>
      <c r="K629" s="7"/>
      <c r="L629" s="7"/>
      <c r="M629" s="7"/>
      <c r="N629" s="7"/>
      <c r="P629" s="7">
        <v>500</v>
      </c>
    </row>
    <row r="630" spans="1:16" s="15" customFormat="1" ht="12.75">
      <c r="A630" s="7"/>
      <c r="B630" s="101"/>
      <c r="D630" s="7"/>
      <c r="E630" s="7"/>
      <c r="F630" s="154"/>
      <c r="G630" s="7"/>
      <c r="H630" s="7"/>
      <c r="I630" s="7"/>
      <c r="J630" s="7"/>
      <c r="K630" s="7"/>
      <c r="L630" s="7"/>
      <c r="M630" s="7"/>
      <c r="N630" s="7"/>
      <c r="O630" s="7"/>
      <c r="P630" s="7"/>
    </row>
    <row r="631" spans="1:16" s="15" customFormat="1" ht="12.75">
      <c r="A631" s="7"/>
      <c r="B631" s="101"/>
      <c r="C631" s="15" t="s">
        <v>370</v>
      </c>
      <c r="D631" s="7">
        <v>0.6</v>
      </c>
      <c r="E631" s="7">
        <v>250</v>
      </c>
      <c r="F631" s="154">
        <v>250</v>
      </c>
      <c r="G631" s="7">
        <v>250</v>
      </c>
      <c r="H631" s="7"/>
      <c r="I631" s="7"/>
      <c r="J631" s="7"/>
      <c r="K631" s="7"/>
      <c r="L631" s="7">
        <v>150</v>
      </c>
      <c r="M631" s="7">
        <v>100</v>
      </c>
      <c r="N631" s="7"/>
      <c r="O631" s="7"/>
      <c r="P631" s="7"/>
    </row>
    <row r="632" spans="1:16" s="15" customFormat="1" ht="12.75">
      <c r="A632" s="7"/>
      <c r="B632" s="101"/>
      <c r="D632" s="7"/>
      <c r="E632" s="7"/>
      <c r="F632" s="154"/>
      <c r="G632" s="7"/>
      <c r="H632" s="7"/>
      <c r="I632" s="7"/>
      <c r="J632" s="7"/>
      <c r="K632" s="7"/>
      <c r="L632" s="7"/>
      <c r="M632" s="7"/>
      <c r="N632" s="7"/>
      <c r="O632" s="7"/>
      <c r="P632" s="7"/>
    </row>
    <row r="633" spans="1:16" s="15" customFormat="1" ht="51">
      <c r="A633" s="7"/>
      <c r="B633" s="101"/>
      <c r="C633" s="15" t="s">
        <v>607</v>
      </c>
      <c r="D633" s="7">
        <v>7.5</v>
      </c>
      <c r="E633" s="7">
        <v>2700</v>
      </c>
      <c r="F633" s="154">
        <v>0</v>
      </c>
      <c r="G633" s="7"/>
      <c r="H633" s="7"/>
      <c r="I633" s="7"/>
      <c r="J633" s="7"/>
      <c r="K633" s="7"/>
      <c r="L633" s="7"/>
      <c r="M633" s="7"/>
      <c r="N633" s="7"/>
      <c r="O633" s="7"/>
      <c r="P633" s="7">
        <v>2700</v>
      </c>
    </row>
    <row r="634" spans="1:16" s="15" customFormat="1" ht="12.75">
      <c r="A634" s="7"/>
      <c r="B634" s="101"/>
      <c r="D634" s="7"/>
      <c r="E634" s="7"/>
      <c r="F634" s="154"/>
      <c r="G634" s="7"/>
      <c r="H634" s="7"/>
      <c r="I634" s="7"/>
      <c r="J634" s="7"/>
      <c r="K634" s="7"/>
      <c r="L634" s="7"/>
      <c r="M634" s="7"/>
      <c r="N634" s="7"/>
      <c r="O634" s="7"/>
      <c r="P634" s="7"/>
    </row>
    <row r="635" spans="1:16" s="15" customFormat="1" ht="12.75">
      <c r="A635" s="7"/>
      <c r="B635" s="101"/>
      <c r="C635" s="15" t="s">
        <v>608</v>
      </c>
      <c r="D635" s="7">
        <v>6</v>
      </c>
      <c r="E635" s="7">
        <v>1600</v>
      </c>
      <c r="F635" s="154">
        <v>0</v>
      </c>
      <c r="G635" s="7"/>
      <c r="H635" s="7"/>
      <c r="I635" s="7"/>
      <c r="J635" s="7"/>
      <c r="K635" s="7"/>
      <c r="L635" s="7"/>
      <c r="M635" s="7"/>
      <c r="N635" s="7"/>
      <c r="O635" s="7"/>
      <c r="P635" s="7">
        <v>1600</v>
      </c>
    </row>
    <row r="636" spans="1:16" s="15" customFormat="1" ht="12.75">
      <c r="A636" s="7"/>
      <c r="B636" s="101"/>
      <c r="D636" s="7"/>
      <c r="E636" s="7"/>
      <c r="F636" s="154"/>
      <c r="G636" s="7"/>
      <c r="H636" s="7"/>
      <c r="I636" s="7"/>
      <c r="J636" s="7"/>
      <c r="K636" s="7"/>
      <c r="L636" s="7"/>
      <c r="M636" s="7"/>
      <c r="N636" s="7"/>
      <c r="O636" s="7"/>
      <c r="P636" s="7"/>
    </row>
    <row r="637" spans="1:16" s="15" customFormat="1" ht="25.5">
      <c r="A637" s="7"/>
      <c r="B637" s="101"/>
      <c r="C637" s="15" t="s">
        <v>609</v>
      </c>
      <c r="D637" s="7">
        <v>0.9</v>
      </c>
      <c r="E637" s="7">
        <v>500</v>
      </c>
      <c r="F637" s="154">
        <v>0</v>
      </c>
      <c r="G637" s="7"/>
      <c r="H637" s="7"/>
      <c r="I637" s="7"/>
      <c r="J637" s="7"/>
      <c r="K637" s="7"/>
      <c r="L637" s="7"/>
      <c r="M637" s="7"/>
      <c r="N637" s="7"/>
      <c r="O637" s="7"/>
      <c r="P637" s="7">
        <v>500</v>
      </c>
    </row>
    <row r="638" spans="1:16" s="15" customFormat="1" ht="12.75">
      <c r="A638" s="7"/>
      <c r="B638" s="101"/>
      <c r="D638" s="7"/>
      <c r="E638" s="7"/>
      <c r="F638" s="154"/>
      <c r="G638" s="7"/>
      <c r="H638" s="7"/>
      <c r="I638" s="7"/>
      <c r="J638" s="7"/>
      <c r="K638" s="7"/>
      <c r="L638" s="7"/>
      <c r="M638" s="7"/>
      <c r="N638" s="7"/>
      <c r="O638" s="7"/>
      <c r="P638" s="7"/>
    </row>
    <row r="639" spans="1:16" s="15" customFormat="1" ht="25.5">
      <c r="A639" s="7"/>
      <c r="B639" s="101"/>
      <c r="C639" s="15" t="s">
        <v>371</v>
      </c>
      <c r="D639" s="7">
        <v>0.95</v>
      </c>
      <c r="E639" s="7">
        <v>400</v>
      </c>
      <c r="F639" s="154">
        <v>0</v>
      </c>
      <c r="G639" s="7"/>
      <c r="H639" s="7"/>
      <c r="I639" s="7"/>
      <c r="J639" s="7"/>
      <c r="K639" s="7"/>
      <c r="L639" s="7"/>
      <c r="M639" s="7"/>
      <c r="N639" s="7"/>
      <c r="O639" s="7"/>
      <c r="P639" s="7">
        <v>400</v>
      </c>
    </row>
    <row r="640" spans="1:16" s="15" customFormat="1" ht="12.75">
      <c r="A640" s="7"/>
      <c r="B640" s="101"/>
      <c r="D640" s="7"/>
      <c r="E640" s="7"/>
      <c r="F640" s="154"/>
      <c r="G640" s="7"/>
      <c r="H640" s="7"/>
      <c r="I640" s="7"/>
      <c r="J640" s="7"/>
      <c r="K640" s="7"/>
      <c r="L640" s="7"/>
      <c r="M640" s="7"/>
      <c r="N640" s="7"/>
      <c r="O640" s="7"/>
      <c r="P640" s="7"/>
    </row>
    <row r="641" spans="1:16" s="15" customFormat="1" ht="38.25">
      <c r="A641" s="7"/>
      <c r="B641" s="101"/>
      <c r="C641" s="15" t="s">
        <v>619</v>
      </c>
      <c r="D641" s="7">
        <v>6.5</v>
      </c>
      <c r="E641" s="7">
        <v>1877</v>
      </c>
      <c r="F641" s="154">
        <v>0</v>
      </c>
      <c r="G641" s="7"/>
      <c r="H641" s="7"/>
      <c r="I641" s="7"/>
      <c r="J641" s="7"/>
      <c r="K641" s="7"/>
      <c r="L641" s="7"/>
      <c r="M641" s="7"/>
      <c r="N641" s="7"/>
      <c r="O641" s="7"/>
      <c r="P641" s="7">
        <v>1877</v>
      </c>
    </row>
    <row r="642" spans="1:16" s="15" customFormat="1" ht="12.75">
      <c r="A642" s="7"/>
      <c r="B642" s="101"/>
      <c r="D642" s="7"/>
      <c r="E642" s="7"/>
      <c r="F642" s="154"/>
      <c r="G642" s="7"/>
      <c r="H642" s="7"/>
      <c r="I642" s="7"/>
      <c r="J642" s="7"/>
      <c r="K642" s="7"/>
      <c r="L642" s="7"/>
      <c r="M642" s="7"/>
      <c r="N642" s="7"/>
      <c r="O642" s="7"/>
      <c r="P642" s="7"/>
    </row>
    <row r="643" spans="1:16" s="15" customFormat="1" ht="12.75">
      <c r="A643" s="7"/>
      <c r="B643" s="101"/>
      <c r="C643" s="15" t="s">
        <v>620</v>
      </c>
      <c r="D643" s="7">
        <v>8.89</v>
      </c>
      <c r="E643" s="7">
        <v>2700</v>
      </c>
      <c r="F643" s="154">
        <v>0</v>
      </c>
      <c r="G643" s="7"/>
      <c r="H643" s="7"/>
      <c r="I643" s="7"/>
      <c r="J643" s="7"/>
      <c r="K643" s="7"/>
      <c r="L643" s="7"/>
      <c r="M643" s="7"/>
      <c r="N643" s="7"/>
      <c r="O643" s="7"/>
      <c r="P643" s="7">
        <v>2700</v>
      </c>
    </row>
    <row r="644" spans="1:16" s="15" customFormat="1" ht="12.75">
      <c r="A644" s="7"/>
      <c r="B644" s="101"/>
      <c r="D644" s="7"/>
      <c r="E644" s="7"/>
      <c r="F644" s="154"/>
      <c r="G644" s="7"/>
      <c r="H644" s="7"/>
      <c r="I644" s="7"/>
      <c r="J644" s="7"/>
      <c r="K644" s="7"/>
      <c r="L644" s="7"/>
      <c r="M644" s="7"/>
      <c r="N644" s="7"/>
      <c r="O644" s="7"/>
      <c r="P644" s="7"/>
    </row>
    <row r="645" spans="1:16" s="15" customFormat="1" ht="25.5">
      <c r="A645" s="7"/>
      <c r="B645" s="101"/>
      <c r="C645" s="15" t="s">
        <v>621</v>
      </c>
      <c r="D645" s="7">
        <v>4.5</v>
      </c>
      <c r="E645" s="7">
        <v>1100</v>
      </c>
      <c r="F645" s="154">
        <v>90</v>
      </c>
      <c r="G645" s="7">
        <v>90</v>
      </c>
      <c r="H645" s="7"/>
      <c r="I645" s="7"/>
      <c r="J645" s="7"/>
      <c r="K645" s="7"/>
      <c r="L645" s="7"/>
      <c r="M645" s="7"/>
      <c r="N645" s="7"/>
      <c r="O645" s="7">
        <v>90</v>
      </c>
      <c r="P645" s="7">
        <v>1010</v>
      </c>
    </row>
    <row r="646" spans="1:16" s="15" customFormat="1" ht="12.75">
      <c r="A646" s="7"/>
      <c r="B646" s="101"/>
      <c r="D646" s="7"/>
      <c r="E646" s="7"/>
      <c r="F646" s="154"/>
      <c r="G646" s="7"/>
      <c r="H646" s="7"/>
      <c r="I646" s="7"/>
      <c r="J646" s="7"/>
      <c r="K646" s="7"/>
      <c r="L646" s="7"/>
      <c r="M646" s="7"/>
      <c r="N646" s="7"/>
      <c r="O646" s="7"/>
      <c r="P646" s="7"/>
    </row>
    <row r="647" spans="1:16" s="15" customFormat="1" ht="51">
      <c r="A647" s="7"/>
      <c r="B647" s="101"/>
      <c r="C647" s="15" t="s">
        <v>622</v>
      </c>
      <c r="D647" s="7">
        <v>4.5</v>
      </c>
      <c r="E647" s="7">
        <v>1200</v>
      </c>
      <c r="F647" s="154">
        <v>1200</v>
      </c>
      <c r="G647" s="7">
        <v>1200</v>
      </c>
      <c r="H647" s="7"/>
      <c r="I647" s="7"/>
      <c r="J647" s="7"/>
      <c r="M647" s="7">
        <v>500</v>
      </c>
      <c r="N647" s="7">
        <v>400</v>
      </c>
      <c r="O647" s="7">
        <v>300</v>
      </c>
      <c r="P647" s="7"/>
    </row>
    <row r="648" spans="1:16" s="15" customFormat="1" ht="12.75">
      <c r="A648" s="7"/>
      <c r="B648" s="101"/>
      <c r="D648" s="7"/>
      <c r="E648" s="7"/>
      <c r="F648" s="154"/>
      <c r="G648" s="7"/>
      <c r="H648" s="7"/>
      <c r="I648" s="7"/>
      <c r="J648" s="7"/>
      <c r="K648" s="7"/>
      <c r="L648" s="7"/>
      <c r="M648" s="7"/>
      <c r="N648" s="7"/>
      <c r="O648" s="7"/>
      <c r="P648" s="7"/>
    </row>
    <row r="649" spans="1:16" s="15" customFormat="1" ht="25.5">
      <c r="A649" s="7"/>
      <c r="B649" s="101"/>
      <c r="C649" s="15" t="s">
        <v>623</v>
      </c>
      <c r="D649" s="7">
        <v>3.5</v>
      </c>
      <c r="E649" s="7">
        <v>1081</v>
      </c>
      <c r="F649" s="154">
        <v>0</v>
      </c>
      <c r="G649" s="7"/>
      <c r="H649" s="7"/>
      <c r="I649" s="7"/>
      <c r="J649" s="7"/>
      <c r="K649" s="7"/>
      <c r="L649" s="7"/>
      <c r="M649" s="7"/>
      <c r="N649" s="7"/>
      <c r="O649" s="7"/>
      <c r="P649" s="7">
        <v>1081</v>
      </c>
    </row>
    <row r="650" spans="1:16" s="15" customFormat="1" ht="12.75">
      <c r="A650" s="7"/>
      <c r="B650" s="101"/>
      <c r="D650" s="7"/>
      <c r="E650" s="7"/>
      <c r="F650" s="154"/>
      <c r="G650" s="7"/>
      <c r="H650" s="7"/>
      <c r="I650" s="7"/>
      <c r="J650" s="7"/>
      <c r="K650" s="7"/>
      <c r="L650" s="7"/>
      <c r="M650" s="7"/>
      <c r="N650" s="7"/>
      <c r="O650" s="7"/>
      <c r="P650" s="7"/>
    </row>
    <row r="651" spans="1:16" s="15" customFormat="1" ht="25.5">
      <c r="A651" s="7"/>
      <c r="B651" s="101"/>
      <c r="C651" s="15" t="s">
        <v>624</v>
      </c>
      <c r="D651" s="7">
        <v>3</v>
      </c>
      <c r="E651" s="7">
        <v>800</v>
      </c>
      <c r="F651" s="154">
        <v>800</v>
      </c>
      <c r="G651" s="7">
        <v>800</v>
      </c>
      <c r="H651" s="7"/>
      <c r="I651" s="7"/>
      <c r="J651" s="7"/>
      <c r="K651" s="7"/>
      <c r="L651" s="7"/>
      <c r="M651" s="7">
        <v>150</v>
      </c>
      <c r="N651" s="7">
        <v>350</v>
      </c>
      <c r="O651" s="7">
        <v>300</v>
      </c>
      <c r="P651" s="7"/>
    </row>
    <row r="652" spans="2:6" ht="12.75">
      <c r="B652" s="89"/>
      <c r="F652" s="163"/>
    </row>
    <row r="653" spans="2:16" ht="15">
      <c r="B653" s="124" t="s">
        <v>372</v>
      </c>
      <c r="D653" s="30">
        <f aca="true" t="shared" si="23" ref="D653:P653">D654+D655+D657+D658+D659+D660+D661+D663+D664+D665+D666+D667+D668+D670+D671+D672+D673+D674+D675+D676+D677+D678+D680+D681+D682+D683+D684</f>
        <v>39.12999999999999</v>
      </c>
      <c r="E653" s="30">
        <f t="shared" si="23"/>
        <v>22241</v>
      </c>
      <c r="F653" s="180">
        <f>F654+F655+F657+F658+F659+F660+F661+F663+F664+F665+F666+F667+F668+F670+F671+F672+F673+F674+F675+F676+F677+F678+F680+F681+F682+F683+F684</f>
        <v>6636</v>
      </c>
      <c r="G653" s="30">
        <f t="shared" si="23"/>
        <v>4000</v>
      </c>
      <c r="H653" s="30">
        <f t="shared" si="23"/>
        <v>1235</v>
      </c>
      <c r="I653" s="30">
        <f t="shared" si="23"/>
        <v>1401</v>
      </c>
      <c r="J653" s="30">
        <f t="shared" si="23"/>
        <v>0</v>
      </c>
      <c r="K653" s="30">
        <f t="shared" si="23"/>
        <v>1326</v>
      </c>
      <c r="L653" s="30">
        <f t="shared" si="23"/>
        <v>1362</v>
      </c>
      <c r="M653" s="30">
        <f t="shared" si="23"/>
        <v>1368</v>
      </c>
      <c r="N653" s="30">
        <f t="shared" si="23"/>
        <v>1340</v>
      </c>
      <c r="O653" s="30">
        <f t="shared" si="23"/>
        <v>1240</v>
      </c>
      <c r="P653" s="30">
        <f t="shared" si="23"/>
        <v>15605</v>
      </c>
    </row>
    <row r="654" spans="1:15" s="14" customFormat="1" ht="38.25">
      <c r="A654" s="6"/>
      <c r="B654" s="81"/>
      <c r="C654" s="81" t="s">
        <v>625</v>
      </c>
      <c r="D654" s="6">
        <v>10</v>
      </c>
      <c r="E654" s="6">
        <v>5600</v>
      </c>
      <c r="F654" s="164">
        <v>5600</v>
      </c>
      <c r="G654" s="6">
        <v>4000</v>
      </c>
      <c r="H654" s="6">
        <v>800</v>
      </c>
      <c r="I654" s="6">
        <v>800</v>
      </c>
      <c r="J654" s="6"/>
      <c r="K654" s="6">
        <v>900</v>
      </c>
      <c r="L654" s="6">
        <v>1200</v>
      </c>
      <c r="M654" s="6">
        <v>1200</v>
      </c>
      <c r="N654" s="6">
        <v>1200</v>
      </c>
      <c r="O654" s="6">
        <v>1100</v>
      </c>
    </row>
    <row r="655" spans="1:16" s="14" customFormat="1" ht="38.25">
      <c r="A655" s="6"/>
      <c r="B655" s="83"/>
      <c r="C655" s="81" t="s">
        <v>373</v>
      </c>
      <c r="D655" s="6">
        <v>2</v>
      </c>
      <c r="E655" s="6">
        <v>4700</v>
      </c>
      <c r="F655" s="164">
        <v>700</v>
      </c>
      <c r="G655" s="6"/>
      <c r="H655" s="6">
        <v>350</v>
      </c>
      <c r="I655" s="6">
        <v>350</v>
      </c>
      <c r="J655" s="6"/>
      <c r="K655" s="6">
        <v>140</v>
      </c>
      <c r="L655" s="6">
        <v>140</v>
      </c>
      <c r="M655" s="6">
        <v>140</v>
      </c>
      <c r="N655" s="6">
        <v>140</v>
      </c>
      <c r="O655" s="6">
        <v>140</v>
      </c>
      <c r="P655" s="6">
        <v>4000</v>
      </c>
    </row>
    <row r="656" spans="1:16" s="14" customFormat="1" ht="12.75">
      <c r="A656" s="6"/>
      <c r="B656" s="83"/>
      <c r="C656" s="81"/>
      <c r="D656" s="6"/>
      <c r="E656" s="6"/>
      <c r="F656" s="164"/>
      <c r="G656" s="6"/>
      <c r="H656" s="6"/>
      <c r="I656" s="6"/>
      <c r="J656" s="6"/>
      <c r="K656" s="6"/>
      <c r="L656" s="6"/>
      <c r="M656" s="6"/>
      <c r="N656" s="6"/>
      <c r="O656" s="6"/>
      <c r="P656" s="6"/>
    </row>
    <row r="657" spans="1:16" s="14" customFormat="1" ht="51">
      <c r="A657" s="6"/>
      <c r="B657" s="83"/>
      <c r="C657" s="81" t="s">
        <v>626</v>
      </c>
      <c r="D657" s="6">
        <v>5</v>
      </c>
      <c r="E657" s="6">
        <v>2300</v>
      </c>
      <c r="F657" s="164">
        <v>0</v>
      </c>
      <c r="G657" s="6"/>
      <c r="H657" s="6"/>
      <c r="I657" s="6"/>
      <c r="J657" s="6"/>
      <c r="K657" s="6"/>
      <c r="L657" s="6"/>
      <c r="M657" s="6"/>
      <c r="N657" s="6"/>
      <c r="O657" s="6"/>
      <c r="P657" s="6">
        <v>2300</v>
      </c>
    </row>
    <row r="658" spans="1:16" s="14" customFormat="1" ht="51">
      <c r="A658" s="6"/>
      <c r="B658" s="83"/>
      <c r="C658" s="81" t="s">
        <v>627</v>
      </c>
      <c r="D658" s="6">
        <v>10</v>
      </c>
      <c r="E658" s="6">
        <v>5600</v>
      </c>
      <c r="F658" s="164">
        <v>0</v>
      </c>
      <c r="G658" s="6"/>
      <c r="H658" s="6"/>
      <c r="I658" s="6"/>
      <c r="J658" s="6"/>
      <c r="K658" s="6"/>
      <c r="L658" s="6"/>
      <c r="M658" s="6"/>
      <c r="N658" s="6"/>
      <c r="O658" s="6"/>
      <c r="P658" s="6">
        <v>5600</v>
      </c>
    </row>
    <row r="659" spans="1:16" s="14" customFormat="1" ht="38.25">
      <c r="A659" s="6"/>
      <c r="B659" s="83"/>
      <c r="C659" s="81" t="s">
        <v>374</v>
      </c>
      <c r="D659" s="6">
        <v>1.2</v>
      </c>
      <c r="E659" s="6">
        <v>450</v>
      </c>
      <c r="F659" s="164">
        <v>0</v>
      </c>
      <c r="G659" s="6"/>
      <c r="H659" s="6"/>
      <c r="I659" s="6"/>
      <c r="J659" s="6"/>
      <c r="K659" s="6"/>
      <c r="L659" s="6"/>
      <c r="M659" s="6"/>
      <c r="N659" s="6"/>
      <c r="O659" s="6"/>
      <c r="P659" s="6">
        <v>450</v>
      </c>
    </row>
    <row r="660" spans="1:16" s="14" customFormat="1" ht="38.25">
      <c r="A660" s="6"/>
      <c r="B660" s="83"/>
      <c r="C660" s="81" t="s">
        <v>628</v>
      </c>
      <c r="D660" s="6">
        <v>3</v>
      </c>
      <c r="E660" s="6">
        <v>1000</v>
      </c>
      <c r="F660" s="164">
        <v>0</v>
      </c>
      <c r="G660" s="6"/>
      <c r="H660" s="6"/>
      <c r="I660" s="6"/>
      <c r="J660" s="6"/>
      <c r="K660" s="6"/>
      <c r="L660" s="6"/>
      <c r="M660" s="6"/>
      <c r="N660" s="6"/>
      <c r="O660" s="6"/>
      <c r="P660" s="6">
        <v>1000</v>
      </c>
    </row>
    <row r="661" spans="1:16" s="14" customFormat="1" ht="38.25">
      <c r="A661" s="6"/>
      <c r="B661" s="83"/>
      <c r="C661" s="81" t="s">
        <v>375</v>
      </c>
      <c r="D661" s="6">
        <v>4.5</v>
      </c>
      <c r="E661" s="6">
        <v>1500</v>
      </c>
      <c r="F661" s="164">
        <v>0</v>
      </c>
      <c r="G661" s="6"/>
      <c r="H661" s="6"/>
      <c r="I661" s="6"/>
      <c r="J661" s="6"/>
      <c r="K661" s="6"/>
      <c r="L661" s="6"/>
      <c r="M661" s="6"/>
      <c r="N661" s="6"/>
      <c r="O661" s="6"/>
      <c r="P661" s="6">
        <v>1500</v>
      </c>
    </row>
    <row r="662" spans="1:16" s="14" customFormat="1" ht="12.75">
      <c r="A662" s="6"/>
      <c r="B662" s="83"/>
      <c r="C662" s="81"/>
      <c r="D662" s="6"/>
      <c r="E662" s="6"/>
      <c r="F662" s="164"/>
      <c r="G662" s="6"/>
      <c r="H662" s="6"/>
      <c r="I662" s="6"/>
      <c r="J662" s="6"/>
      <c r="K662" s="6"/>
      <c r="L662" s="6"/>
      <c r="M662" s="6"/>
      <c r="N662" s="6"/>
      <c r="O662" s="6"/>
      <c r="P662" s="6"/>
    </row>
    <row r="663" spans="1:16" s="14" customFormat="1" ht="38.25">
      <c r="A663" s="6"/>
      <c r="B663" s="83"/>
      <c r="C663" s="14" t="s">
        <v>629</v>
      </c>
      <c r="D663" s="6">
        <v>0.5</v>
      </c>
      <c r="E663" s="6">
        <v>170</v>
      </c>
      <c r="F663" s="164">
        <v>170</v>
      </c>
      <c r="G663" s="6"/>
      <c r="H663" s="6">
        <v>85</v>
      </c>
      <c r="I663" s="6">
        <v>85</v>
      </c>
      <c r="J663" s="6"/>
      <c r="K663" s="6">
        <v>170</v>
      </c>
      <c r="L663" s="6"/>
      <c r="M663" s="6"/>
      <c r="N663" s="6"/>
      <c r="O663" s="6"/>
      <c r="P663" s="6"/>
    </row>
    <row r="664" spans="1:16" s="14" customFormat="1" ht="38.25">
      <c r="A664" s="6"/>
      <c r="B664" s="83"/>
      <c r="C664" s="14" t="s">
        <v>376</v>
      </c>
      <c r="D664" s="6">
        <v>1</v>
      </c>
      <c r="E664" s="6">
        <v>340</v>
      </c>
      <c r="F664" s="164">
        <v>0</v>
      </c>
      <c r="G664" s="6"/>
      <c r="H664" s="6"/>
      <c r="I664" s="6"/>
      <c r="J664" s="6"/>
      <c r="K664" s="6"/>
      <c r="L664" s="6"/>
      <c r="M664" s="6"/>
      <c r="N664" s="6"/>
      <c r="O664" s="6"/>
      <c r="P664" s="6">
        <v>340</v>
      </c>
    </row>
    <row r="665" spans="1:16" s="14" customFormat="1" ht="38.25">
      <c r="A665" s="6"/>
      <c r="B665" s="83"/>
      <c r="C665" s="14" t="s">
        <v>377</v>
      </c>
      <c r="D665" s="6">
        <v>0.2</v>
      </c>
      <c r="E665" s="6">
        <v>70</v>
      </c>
      <c r="F665" s="164">
        <v>0</v>
      </c>
      <c r="G665" s="6"/>
      <c r="H665" s="6"/>
      <c r="I665" s="6"/>
      <c r="J665" s="6"/>
      <c r="K665" s="6"/>
      <c r="L665" s="6"/>
      <c r="M665" s="6"/>
      <c r="N665" s="6"/>
      <c r="O665" s="6"/>
      <c r="P665" s="6">
        <v>70</v>
      </c>
    </row>
    <row r="666" spans="1:16" s="14" customFormat="1" ht="51">
      <c r="A666" s="6"/>
      <c r="B666" s="83"/>
      <c r="C666" s="14" t="s">
        <v>630</v>
      </c>
      <c r="D666" s="6">
        <v>0.3</v>
      </c>
      <c r="E666" s="6">
        <v>115</v>
      </c>
      <c r="F666" s="164">
        <v>0</v>
      </c>
      <c r="G666" s="6"/>
      <c r="H666" s="6"/>
      <c r="I666" s="6"/>
      <c r="J666" s="6"/>
      <c r="K666" s="6"/>
      <c r="L666" s="6"/>
      <c r="M666" s="6"/>
      <c r="N666" s="6"/>
      <c r="O666" s="6"/>
      <c r="P666" s="6">
        <v>115</v>
      </c>
    </row>
    <row r="667" spans="1:16" s="14" customFormat="1" ht="38.25">
      <c r="A667" s="6"/>
      <c r="B667" s="83"/>
      <c r="C667" s="14" t="s">
        <v>390</v>
      </c>
      <c r="D667" s="6">
        <v>0.3</v>
      </c>
      <c r="E667" s="6">
        <v>115</v>
      </c>
      <c r="F667" s="164">
        <v>0</v>
      </c>
      <c r="G667" s="6"/>
      <c r="H667" s="6"/>
      <c r="I667" s="6"/>
      <c r="J667" s="6"/>
      <c r="K667" s="6"/>
      <c r="L667" s="6"/>
      <c r="N667" s="6"/>
      <c r="P667" s="6">
        <v>115</v>
      </c>
    </row>
    <row r="668" spans="1:16" s="14" customFormat="1" ht="38.25">
      <c r="A668" s="6"/>
      <c r="B668" s="83"/>
      <c r="C668" s="14" t="s">
        <v>631</v>
      </c>
      <c r="D668" s="6">
        <v>0.3</v>
      </c>
      <c r="E668" s="6">
        <v>115</v>
      </c>
      <c r="F668" s="164">
        <v>0</v>
      </c>
      <c r="G668" s="6"/>
      <c r="H668" s="6"/>
      <c r="I668" s="6"/>
      <c r="J668" s="6"/>
      <c r="K668" s="6"/>
      <c r="L668" s="6"/>
      <c r="O668" s="6"/>
      <c r="P668" s="6">
        <v>115</v>
      </c>
    </row>
    <row r="669" spans="1:15" s="14" customFormat="1" ht="12.75">
      <c r="A669" s="6"/>
      <c r="B669" s="83"/>
      <c r="D669" s="6"/>
      <c r="E669" s="6"/>
      <c r="F669" s="164"/>
      <c r="G669" s="6"/>
      <c r="H669" s="6"/>
      <c r="I669" s="6"/>
      <c r="J669" s="6"/>
      <c r="K669" s="6"/>
      <c r="L669" s="6"/>
      <c r="O669" s="6"/>
    </row>
    <row r="670" spans="1:15" s="14" customFormat="1" ht="25.5">
      <c r="A670" s="6"/>
      <c r="B670" s="83"/>
      <c r="C670" s="14" t="s">
        <v>632</v>
      </c>
      <c r="D670" s="6">
        <v>0.06</v>
      </c>
      <c r="E670" s="6">
        <v>12</v>
      </c>
      <c r="F670" s="164">
        <v>12</v>
      </c>
      <c r="G670" s="6"/>
      <c r="H670" s="6"/>
      <c r="I670" s="6">
        <v>12</v>
      </c>
      <c r="J670" s="6"/>
      <c r="K670" s="6">
        <v>12</v>
      </c>
      <c r="L670" s="6"/>
      <c r="O670" s="6"/>
    </row>
    <row r="671" spans="1:15" s="14" customFormat="1" ht="25.5">
      <c r="A671" s="6"/>
      <c r="B671" s="83"/>
      <c r="C671" s="14" t="s">
        <v>633</v>
      </c>
      <c r="D671" s="6">
        <v>0.04</v>
      </c>
      <c r="E671" s="6">
        <v>8</v>
      </c>
      <c r="F671" s="164">
        <v>8</v>
      </c>
      <c r="G671" s="6"/>
      <c r="H671" s="6"/>
      <c r="I671" s="6">
        <v>8</v>
      </c>
      <c r="J671" s="6"/>
      <c r="K671" s="6">
        <v>8</v>
      </c>
      <c r="L671" s="6"/>
      <c r="O671" s="6"/>
    </row>
    <row r="672" spans="1:15" s="14" customFormat="1" ht="25.5">
      <c r="A672" s="6"/>
      <c r="B672" s="83"/>
      <c r="C672" s="14" t="s">
        <v>378</v>
      </c>
      <c r="D672" s="6">
        <v>0.05</v>
      </c>
      <c r="E672" s="6">
        <v>10</v>
      </c>
      <c r="F672" s="164">
        <v>10</v>
      </c>
      <c r="G672" s="6"/>
      <c r="H672" s="6"/>
      <c r="I672" s="6">
        <v>10</v>
      </c>
      <c r="J672" s="6"/>
      <c r="K672" s="6">
        <v>10</v>
      </c>
      <c r="L672" s="6"/>
      <c r="O672" s="6"/>
    </row>
    <row r="673" spans="1:15" s="14" customFormat="1" ht="25.5">
      <c r="A673" s="6"/>
      <c r="B673" s="83"/>
      <c r="C673" s="14" t="s">
        <v>379</v>
      </c>
      <c r="D673" s="6">
        <v>0.12</v>
      </c>
      <c r="E673" s="6">
        <v>24</v>
      </c>
      <c r="F673" s="164">
        <v>24</v>
      </c>
      <c r="G673" s="6"/>
      <c r="H673" s="6"/>
      <c r="I673" s="6">
        <v>24</v>
      </c>
      <c r="J673" s="6"/>
      <c r="K673" s="6">
        <v>24</v>
      </c>
      <c r="L673" s="6"/>
      <c r="O673" s="6"/>
    </row>
    <row r="674" spans="1:15" s="14" customFormat="1" ht="25.5">
      <c r="A674" s="6"/>
      <c r="B674" s="83"/>
      <c r="C674" s="14" t="s">
        <v>380</v>
      </c>
      <c r="D674" s="6">
        <v>0.03</v>
      </c>
      <c r="E674" s="6">
        <v>6</v>
      </c>
      <c r="F674" s="164">
        <v>6</v>
      </c>
      <c r="G674" s="6"/>
      <c r="H674" s="6"/>
      <c r="I674" s="6">
        <v>6</v>
      </c>
      <c r="J674" s="6"/>
      <c r="K674" s="6">
        <v>6</v>
      </c>
      <c r="L674" s="6"/>
      <c r="O674" s="6"/>
    </row>
    <row r="675" spans="1:15" s="14" customFormat="1" ht="25.5">
      <c r="A675" s="6"/>
      <c r="B675" s="83"/>
      <c r="C675" s="14" t="s">
        <v>381</v>
      </c>
      <c r="D675" s="6">
        <v>0.05</v>
      </c>
      <c r="E675" s="6">
        <v>10</v>
      </c>
      <c r="F675" s="164">
        <v>10</v>
      </c>
      <c r="G675" s="6"/>
      <c r="H675" s="6"/>
      <c r="I675" s="6">
        <v>10</v>
      </c>
      <c r="J675" s="6"/>
      <c r="K675" s="6">
        <v>10</v>
      </c>
      <c r="L675" s="6"/>
      <c r="O675" s="6"/>
    </row>
    <row r="676" spans="1:15" s="14" customFormat="1" ht="25.5">
      <c r="A676" s="6"/>
      <c r="B676" s="83"/>
      <c r="C676" s="14" t="s">
        <v>382</v>
      </c>
      <c r="D676" s="6">
        <v>0.04</v>
      </c>
      <c r="E676" s="6">
        <v>8</v>
      </c>
      <c r="F676" s="164">
        <v>8</v>
      </c>
      <c r="G676" s="6"/>
      <c r="H676" s="6"/>
      <c r="I676" s="6">
        <v>8</v>
      </c>
      <c r="J676" s="6"/>
      <c r="K676" s="6">
        <v>8</v>
      </c>
      <c r="L676" s="6"/>
      <c r="O676" s="6"/>
    </row>
    <row r="677" spans="1:15" s="14" customFormat="1" ht="25.5">
      <c r="A677" s="6"/>
      <c r="B677" s="83"/>
      <c r="C677" s="14" t="s">
        <v>383</v>
      </c>
      <c r="D677" s="6">
        <v>0.05</v>
      </c>
      <c r="E677" s="6">
        <v>10</v>
      </c>
      <c r="F677" s="164">
        <v>10</v>
      </c>
      <c r="G677" s="6"/>
      <c r="H677" s="6"/>
      <c r="I677" s="6">
        <v>10</v>
      </c>
      <c r="J677" s="6"/>
      <c r="K677" s="6">
        <v>10</v>
      </c>
      <c r="L677" s="6"/>
      <c r="O677" s="6"/>
    </row>
    <row r="678" spans="1:15" s="14" customFormat="1" ht="25.5">
      <c r="A678" s="6"/>
      <c r="B678" s="83"/>
      <c r="C678" s="14" t="s">
        <v>384</v>
      </c>
      <c r="D678" s="6">
        <v>0.02</v>
      </c>
      <c r="E678" s="6">
        <v>4</v>
      </c>
      <c r="F678" s="164">
        <v>4</v>
      </c>
      <c r="G678" s="6"/>
      <c r="H678" s="6"/>
      <c r="I678" s="6">
        <v>4</v>
      </c>
      <c r="J678" s="6"/>
      <c r="K678" s="6">
        <v>4</v>
      </c>
      <c r="L678" s="6"/>
      <c r="O678" s="6"/>
    </row>
    <row r="679" spans="1:15" s="14" customFormat="1" ht="12.75">
      <c r="A679" s="6"/>
      <c r="B679" s="83"/>
      <c r="D679" s="6"/>
      <c r="E679" s="6"/>
      <c r="F679" s="164"/>
      <c r="G679" s="6"/>
      <c r="H679" s="6"/>
      <c r="I679" s="6"/>
      <c r="J679" s="6"/>
      <c r="K679" s="6"/>
      <c r="L679" s="6"/>
      <c r="O679" s="6"/>
    </row>
    <row r="680" spans="1:15" s="14" customFormat="1" ht="25.5">
      <c r="A680" s="6"/>
      <c r="B680" s="83"/>
      <c r="C680" s="14" t="s">
        <v>385</v>
      </c>
      <c r="D680" s="6">
        <v>0.12</v>
      </c>
      <c r="E680" s="6">
        <v>24</v>
      </c>
      <c r="F680" s="164">
        <v>24</v>
      </c>
      <c r="G680" s="6"/>
      <c r="H680" s="6"/>
      <c r="I680" s="6">
        <v>24</v>
      </c>
      <c r="J680" s="6"/>
      <c r="K680" s="6">
        <v>24</v>
      </c>
      <c r="L680" s="6"/>
      <c r="O680" s="6"/>
    </row>
    <row r="681" spans="1:15" s="14" customFormat="1" ht="25.5">
      <c r="A681" s="6"/>
      <c r="B681" s="83"/>
      <c r="C681" s="14" t="s">
        <v>386</v>
      </c>
      <c r="D681" s="6">
        <v>0.07</v>
      </c>
      <c r="E681" s="6">
        <v>14</v>
      </c>
      <c r="F681" s="164">
        <v>14</v>
      </c>
      <c r="G681" s="6"/>
      <c r="H681" s="6"/>
      <c r="I681" s="6">
        <v>14</v>
      </c>
      <c r="J681" s="6"/>
      <c r="K681" s="6"/>
      <c r="L681" s="6">
        <v>14</v>
      </c>
      <c r="O681" s="6"/>
    </row>
    <row r="682" spans="1:15" s="14" customFormat="1" ht="25.5">
      <c r="A682" s="6"/>
      <c r="B682" s="83"/>
      <c r="C682" s="14" t="s">
        <v>387</v>
      </c>
      <c r="D682" s="6">
        <v>0.04</v>
      </c>
      <c r="E682" s="6">
        <v>8</v>
      </c>
      <c r="F682" s="164">
        <v>8</v>
      </c>
      <c r="G682" s="6"/>
      <c r="H682" s="6"/>
      <c r="I682" s="6">
        <v>8</v>
      </c>
      <c r="J682" s="6"/>
      <c r="K682" s="6"/>
      <c r="L682" s="6">
        <v>8</v>
      </c>
      <c r="O682" s="6"/>
    </row>
    <row r="683" spans="1:15" s="14" customFormat="1" ht="25.5">
      <c r="A683" s="6"/>
      <c r="B683" s="83"/>
      <c r="C683" s="14" t="s">
        <v>388</v>
      </c>
      <c r="D683" s="6">
        <v>0.08</v>
      </c>
      <c r="E683" s="6">
        <v>16</v>
      </c>
      <c r="F683" s="164">
        <v>16</v>
      </c>
      <c r="G683" s="6"/>
      <c r="H683" s="6"/>
      <c r="I683" s="6">
        <v>16</v>
      </c>
      <c r="J683" s="6"/>
      <c r="K683" s="6"/>
      <c r="L683" s="6"/>
      <c r="M683" s="6">
        <v>16</v>
      </c>
      <c r="O683" s="6"/>
    </row>
    <row r="684" spans="1:15" s="14" customFormat="1" ht="25.5">
      <c r="A684" s="6"/>
      <c r="B684" s="83"/>
      <c r="C684" s="14" t="s">
        <v>389</v>
      </c>
      <c r="D684" s="6">
        <v>0.06</v>
      </c>
      <c r="E684" s="6">
        <v>12</v>
      </c>
      <c r="F684" s="164">
        <v>12</v>
      </c>
      <c r="G684" s="6"/>
      <c r="H684" s="6"/>
      <c r="I684" s="6">
        <v>12</v>
      </c>
      <c r="J684" s="6"/>
      <c r="K684" s="6"/>
      <c r="L684" s="6"/>
      <c r="M684" s="6">
        <v>12</v>
      </c>
      <c r="O684" s="6"/>
    </row>
    <row r="685" spans="1:15" s="14" customFormat="1" ht="12.75">
      <c r="A685" s="6"/>
      <c r="B685" s="83"/>
      <c r="D685" s="6"/>
      <c r="E685" s="6"/>
      <c r="F685" s="164"/>
      <c r="G685" s="6"/>
      <c r="H685" s="6"/>
      <c r="I685" s="6"/>
      <c r="J685" s="6"/>
      <c r="K685" s="6"/>
      <c r="L685" s="6"/>
      <c r="O685" s="6"/>
    </row>
    <row r="686" spans="2:16" ht="42.75">
      <c r="B686" s="125" t="s">
        <v>391</v>
      </c>
      <c r="D686" s="30">
        <f>D687+D690+D692+D694+D698+D700+D702+D704+D706+D708+D710+D712+D714+D716+D718</f>
        <v>63.67</v>
      </c>
      <c r="E686" s="30">
        <f aca="true" t="shared" si="24" ref="E686:P686">E687+E690+E692+E694+E696+E698+E700+E702+E704+E706+E708+E710+E712+E714+E716+E718</f>
        <v>23525</v>
      </c>
      <c r="F686" s="180">
        <f>F687+F690+F692+F694+F696+F698+F700+F702+F704+F706+F708+F710+F712+F714+F716+F718</f>
        <v>7000</v>
      </c>
      <c r="G686" s="30">
        <f t="shared" si="24"/>
        <v>4900</v>
      </c>
      <c r="H686" s="30">
        <f t="shared" si="24"/>
        <v>350</v>
      </c>
      <c r="I686" s="30">
        <f t="shared" si="24"/>
        <v>375</v>
      </c>
      <c r="J686" s="30">
        <f t="shared" si="24"/>
        <v>1375</v>
      </c>
      <c r="K686" s="30">
        <f t="shared" si="24"/>
        <v>1000</v>
      </c>
      <c r="L686" s="30">
        <f t="shared" si="24"/>
        <v>1125</v>
      </c>
      <c r="M686" s="30">
        <f t="shared" si="24"/>
        <v>2175</v>
      </c>
      <c r="N686" s="30">
        <f t="shared" si="24"/>
        <v>1600</v>
      </c>
      <c r="O686" s="30">
        <f t="shared" si="24"/>
        <v>1100</v>
      </c>
      <c r="P686" s="30">
        <f t="shared" si="24"/>
        <v>16525</v>
      </c>
    </row>
    <row r="687" spans="1:16" s="15" customFormat="1" ht="25.5">
      <c r="A687" s="7"/>
      <c r="B687" s="102"/>
      <c r="C687" s="15" t="s">
        <v>392</v>
      </c>
      <c r="D687" s="7">
        <v>6.3</v>
      </c>
      <c r="E687" s="7">
        <v>1500</v>
      </c>
      <c r="F687" s="154">
        <v>1500</v>
      </c>
      <c r="G687" s="7">
        <v>1300</v>
      </c>
      <c r="H687" s="7">
        <v>100</v>
      </c>
      <c r="I687" s="7">
        <v>100</v>
      </c>
      <c r="J687" s="7"/>
      <c r="K687" s="7">
        <v>1000</v>
      </c>
      <c r="L687" s="7">
        <v>500</v>
      </c>
      <c r="M687" s="7"/>
      <c r="N687" s="7"/>
      <c r="O687" s="7"/>
      <c r="P687" s="7"/>
    </row>
    <row r="688" spans="1:16" s="15" customFormat="1" ht="14.25">
      <c r="A688" s="7"/>
      <c r="B688" s="139"/>
      <c r="E688" s="7"/>
      <c r="F688" s="154"/>
      <c r="G688" s="7"/>
      <c r="H688" s="7"/>
      <c r="I688" s="7"/>
      <c r="J688" s="7"/>
      <c r="K688" s="7"/>
      <c r="L688" s="7"/>
      <c r="M688" s="7"/>
      <c r="N688" s="7"/>
      <c r="O688" s="7"/>
      <c r="P688" s="7"/>
    </row>
    <row r="689" spans="1:16" s="15" customFormat="1" ht="25.5">
      <c r="A689" s="7"/>
      <c r="B689" s="139"/>
      <c r="C689" s="102" t="s">
        <v>393</v>
      </c>
      <c r="D689" s="7"/>
      <c r="E689" s="7"/>
      <c r="F689" s="154"/>
      <c r="G689" s="7"/>
      <c r="H689" s="7"/>
      <c r="I689" s="7"/>
      <c r="J689" s="7"/>
      <c r="K689" s="7"/>
      <c r="L689" s="7"/>
      <c r="M689" s="7"/>
      <c r="N689" s="7"/>
      <c r="O689" s="7"/>
      <c r="P689" s="7"/>
    </row>
    <row r="690" spans="1:16" s="15" customFormat="1" ht="12.75">
      <c r="A690" s="7"/>
      <c r="B690" s="101"/>
      <c r="C690" s="15" t="s">
        <v>394</v>
      </c>
      <c r="D690" s="7">
        <v>5</v>
      </c>
      <c r="E690" s="7">
        <v>2000</v>
      </c>
      <c r="F690" s="154">
        <v>2000</v>
      </c>
      <c r="G690" s="7">
        <v>1800</v>
      </c>
      <c r="H690" s="7">
        <v>100</v>
      </c>
      <c r="I690" s="7">
        <v>100</v>
      </c>
      <c r="J690" s="7"/>
      <c r="K690" s="7"/>
      <c r="L690" s="7">
        <v>600</v>
      </c>
      <c r="M690" s="7">
        <v>1000</v>
      </c>
      <c r="N690" s="7">
        <v>400</v>
      </c>
      <c r="O690" s="7"/>
      <c r="P690" s="7"/>
    </row>
    <row r="691" spans="1:16" s="15" customFormat="1" ht="12.75">
      <c r="A691" s="7"/>
      <c r="B691" s="101"/>
      <c r="D691" s="7"/>
      <c r="E691" s="7"/>
      <c r="F691" s="154"/>
      <c r="G691" s="7"/>
      <c r="H691" s="7"/>
      <c r="I691" s="7"/>
      <c r="J691" s="7"/>
      <c r="K691" s="7"/>
      <c r="L691" s="7"/>
      <c r="M691" s="7"/>
      <c r="N691" s="7"/>
      <c r="O691" s="7"/>
      <c r="P691" s="7"/>
    </row>
    <row r="692" spans="1:16" s="15" customFormat="1" ht="25.5">
      <c r="A692" s="7"/>
      <c r="B692" s="101"/>
      <c r="C692" s="15" t="s">
        <v>395</v>
      </c>
      <c r="D692" s="7">
        <v>0.22</v>
      </c>
      <c r="E692" s="7">
        <v>150</v>
      </c>
      <c r="F692" s="154">
        <v>0</v>
      </c>
      <c r="G692" s="7"/>
      <c r="H692" s="7"/>
      <c r="I692" s="7"/>
      <c r="J692" s="7"/>
      <c r="K692" s="7"/>
      <c r="L692" s="7"/>
      <c r="M692" s="7"/>
      <c r="N692" s="7"/>
      <c r="O692" s="7"/>
      <c r="P692" s="7">
        <v>150</v>
      </c>
    </row>
    <row r="693" spans="1:16" s="15" customFormat="1" ht="12.75">
      <c r="A693" s="7"/>
      <c r="B693" s="101"/>
      <c r="D693" s="7"/>
      <c r="E693" s="7"/>
      <c r="F693" s="154"/>
      <c r="G693" s="7"/>
      <c r="H693" s="7"/>
      <c r="I693" s="7"/>
      <c r="J693" s="7"/>
      <c r="K693" s="7"/>
      <c r="L693" s="7"/>
      <c r="M693" s="7"/>
      <c r="N693" s="7"/>
      <c r="O693" s="7"/>
      <c r="P693" s="7"/>
    </row>
    <row r="694" spans="1:16" s="15" customFormat="1" ht="38.25">
      <c r="A694" s="7"/>
      <c r="B694" s="101"/>
      <c r="C694" s="15" t="s">
        <v>183</v>
      </c>
      <c r="D694" s="7">
        <v>4.05</v>
      </c>
      <c r="E694" s="7">
        <v>350</v>
      </c>
      <c r="F694" s="154">
        <v>0</v>
      </c>
      <c r="G694" s="7"/>
      <c r="H694" s="7"/>
      <c r="I694" s="7"/>
      <c r="J694" s="7"/>
      <c r="K694" s="7"/>
      <c r="L694" s="7"/>
      <c r="M694" s="7"/>
      <c r="N694" s="7"/>
      <c r="O694" s="7"/>
      <c r="P694" s="7">
        <v>350</v>
      </c>
    </row>
    <row r="695" spans="1:16" s="15" customFormat="1" ht="12.75">
      <c r="A695" s="7"/>
      <c r="B695" s="101"/>
      <c r="D695" s="7"/>
      <c r="E695" s="7"/>
      <c r="F695" s="154"/>
      <c r="G695" s="7"/>
      <c r="H695" s="7"/>
      <c r="I695" s="7"/>
      <c r="J695" s="7"/>
      <c r="K695" s="7"/>
      <c r="L695" s="7"/>
      <c r="M695" s="7"/>
      <c r="N695" s="7"/>
      <c r="O695" s="7"/>
      <c r="P695" s="7"/>
    </row>
    <row r="696" spans="1:16" s="15" customFormat="1" ht="25.5">
      <c r="A696" s="7"/>
      <c r="B696" s="101"/>
      <c r="C696" s="15" t="s">
        <v>634</v>
      </c>
      <c r="E696" s="7">
        <v>200</v>
      </c>
      <c r="F696" s="154">
        <v>200</v>
      </c>
      <c r="G696" s="7"/>
      <c r="H696" s="7">
        <v>100</v>
      </c>
      <c r="I696" s="7">
        <v>100</v>
      </c>
      <c r="J696" s="7"/>
      <c r="L696" s="7"/>
      <c r="M696" s="7"/>
      <c r="N696" s="7">
        <v>200</v>
      </c>
      <c r="P696" s="7"/>
    </row>
    <row r="697" spans="1:16" s="15" customFormat="1" ht="12.75">
      <c r="A697" s="7"/>
      <c r="B697" s="101"/>
      <c r="D697" s="7" t="s">
        <v>396</v>
      </c>
      <c r="E697" s="7"/>
      <c r="F697" s="154"/>
      <c r="G697" s="7"/>
      <c r="H697" s="7"/>
      <c r="I697" s="7"/>
      <c r="J697" s="7"/>
      <c r="K697" s="7"/>
      <c r="L697" s="7"/>
      <c r="M697" s="7"/>
      <c r="N697" s="7"/>
      <c r="O697" s="7"/>
      <c r="P697" s="7"/>
    </row>
    <row r="698" spans="1:16" s="15" customFormat="1" ht="38.25">
      <c r="A698" s="7"/>
      <c r="B698" s="101"/>
      <c r="C698" s="15" t="s">
        <v>397</v>
      </c>
      <c r="D698" s="7">
        <v>1.9</v>
      </c>
      <c r="E698" s="7">
        <v>1000</v>
      </c>
      <c r="F698" s="154">
        <v>0</v>
      </c>
      <c r="G698" s="7"/>
      <c r="H698" s="7"/>
      <c r="I698" s="7"/>
      <c r="J698" s="7"/>
      <c r="K698" s="7"/>
      <c r="L698" s="7"/>
      <c r="M698" s="7"/>
      <c r="N698" s="7"/>
      <c r="O698" s="7"/>
      <c r="P698" s="7">
        <v>1000</v>
      </c>
    </row>
    <row r="699" spans="1:16" s="15" customFormat="1" ht="12.75">
      <c r="A699" s="7"/>
      <c r="B699" s="101"/>
      <c r="E699" s="7"/>
      <c r="F699" s="154"/>
      <c r="G699" s="7"/>
      <c r="H699" s="7"/>
      <c r="I699" s="7"/>
      <c r="J699" s="7"/>
      <c r="K699" s="7"/>
      <c r="L699" s="7"/>
      <c r="M699" s="7"/>
      <c r="N699" s="7"/>
      <c r="O699" s="7"/>
      <c r="P699" s="7"/>
    </row>
    <row r="700" spans="1:16" s="15" customFormat="1" ht="25.5">
      <c r="A700" s="7"/>
      <c r="B700" s="101"/>
      <c r="C700" s="15" t="s">
        <v>398</v>
      </c>
      <c r="D700" s="7">
        <v>4</v>
      </c>
      <c r="E700" s="7">
        <v>1500</v>
      </c>
      <c r="F700" s="154">
        <v>0</v>
      </c>
      <c r="G700" s="7"/>
      <c r="H700" s="7"/>
      <c r="I700" s="7"/>
      <c r="J700" s="7"/>
      <c r="K700" s="7"/>
      <c r="L700" s="7"/>
      <c r="M700" s="7"/>
      <c r="N700" s="7"/>
      <c r="O700" s="7"/>
      <c r="P700" s="7">
        <v>1500</v>
      </c>
    </row>
    <row r="701" spans="1:16" s="15" customFormat="1" ht="12.75">
      <c r="A701" s="7"/>
      <c r="B701" s="101"/>
      <c r="E701" s="7"/>
      <c r="F701" s="154"/>
      <c r="G701" s="7"/>
      <c r="H701" s="7"/>
      <c r="I701" s="7"/>
      <c r="J701" s="7"/>
      <c r="K701" s="7"/>
      <c r="L701" s="7"/>
      <c r="M701" s="7"/>
      <c r="N701" s="7"/>
      <c r="O701" s="7"/>
      <c r="P701" s="7"/>
    </row>
    <row r="702" spans="1:16" s="15" customFormat="1" ht="38.25">
      <c r="A702" s="7"/>
      <c r="B702" s="101"/>
      <c r="C702" s="15" t="s">
        <v>635</v>
      </c>
      <c r="D702" s="7">
        <v>10</v>
      </c>
      <c r="E702" s="7">
        <v>7000</v>
      </c>
      <c r="F702" s="154">
        <v>0</v>
      </c>
      <c r="G702" s="7"/>
      <c r="H702" s="7"/>
      <c r="I702" s="7"/>
      <c r="J702" s="7"/>
      <c r="K702" s="7"/>
      <c r="L702" s="7"/>
      <c r="M702" s="7"/>
      <c r="N702" s="7"/>
      <c r="O702" s="7"/>
      <c r="P702" s="7">
        <v>7000</v>
      </c>
    </row>
    <row r="703" spans="1:16" s="15" customFormat="1" ht="12.75">
      <c r="A703" s="7"/>
      <c r="B703" s="101"/>
      <c r="E703" s="7"/>
      <c r="F703" s="154"/>
      <c r="G703" s="7"/>
      <c r="H703" s="7"/>
      <c r="I703" s="7"/>
      <c r="J703" s="7"/>
      <c r="K703" s="7"/>
      <c r="L703" s="7"/>
      <c r="M703" s="7"/>
      <c r="N703" s="7"/>
      <c r="O703" s="7"/>
      <c r="P703" s="7"/>
    </row>
    <row r="704" spans="1:16" s="15" customFormat="1" ht="25.5">
      <c r="A704" s="7"/>
      <c r="B704" s="101"/>
      <c r="C704" s="15" t="s">
        <v>399</v>
      </c>
      <c r="E704" s="7">
        <v>25</v>
      </c>
      <c r="F704" s="154">
        <v>25</v>
      </c>
      <c r="G704" s="7"/>
      <c r="H704" s="7"/>
      <c r="I704" s="7">
        <v>25</v>
      </c>
      <c r="J704" s="7"/>
      <c r="K704" s="7"/>
      <c r="L704" s="7">
        <v>25</v>
      </c>
      <c r="M704" s="7"/>
      <c r="N704" s="7"/>
      <c r="O704" s="7"/>
      <c r="P704" s="7"/>
    </row>
    <row r="705" spans="1:16" s="15" customFormat="1" ht="12.75">
      <c r="A705" s="7"/>
      <c r="B705" s="101"/>
      <c r="E705" s="7"/>
      <c r="F705" s="154"/>
      <c r="G705" s="7"/>
      <c r="H705" s="7"/>
      <c r="I705" s="7"/>
      <c r="J705" s="7"/>
      <c r="K705" s="7"/>
      <c r="L705" s="7"/>
      <c r="M705" s="7"/>
      <c r="N705" s="7"/>
      <c r="O705" s="7"/>
      <c r="P705" s="7"/>
    </row>
    <row r="706" spans="1:16" s="15" customFormat="1" ht="12.75">
      <c r="A706" s="7"/>
      <c r="B706" s="102"/>
      <c r="C706" s="15" t="s">
        <v>400</v>
      </c>
      <c r="D706" s="7">
        <v>4</v>
      </c>
      <c r="E706" s="7">
        <v>150</v>
      </c>
      <c r="F706" s="154">
        <v>150</v>
      </c>
      <c r="G706" s="7"/>
      <c r="H706" s="7"/>
      <c r="I706" s="7"/>
      <c r="J706" s="7">
        <v>150</v>
      </c>
      <c r="K706" s="7"/>
      <c r="L706" s="7"/>
      <c r="M706" s="7">
        <v>150</v>
      </c>
      <c r="N706" s="7"/>
      <c r="O706" s="7"/>
      <c r="P706" s="7"/>
    </row>
    <row r="707" spans="1:16" s="15" customFormat="1" ht="12.75">
      <c r="A707" s="7"/>
      <c r="B707" s="101"/>
      <c r="E707" s="7"/>
      <c r="F707" s="154"/>
      <c r="G707" s="7"/>
      <c r="H707" s="7"/>
      <c r="I707" s="7"/>
      <c r="J707" s="7"/>
      <c r="K707" s="7"/>
      <c r="L707" s="7"/>
      <c r="M707" s="7"/>
      <c r="N707" s="7"/>
      <c r="O707" s="7"/>
      <c r="P707" s="7"/>
    </row>
    <row r="708" spans="1:16" s="15" customFormat="1" ht="12.75">
      <c r="A708" s="7"/>
      <c r="B708" s="101"/>
      <c r="C708" s="15" t="s">
        <v>401</v>
      </c>
      <c r="D708" s="7">
        <v>0.5</v>
      </c>
      <c r="E708" s="7">
        <v>25</v>
      </c>
      <c r="F708" s="154">
        <v>25</v>
      </c>
      <c r="G708" s="7"/>
      <c r="H708" s="7"/>
      <c r="I708" s="7"/>
      <c r="J708" s="7">
        <v>25</v>
      </c>
      <c r="K708" s="7"/>
      <c r="L708" s="7"/>
      <c r="M708" s="7">
        <v>25</v>
      </c>
      <c r="N708" s="7"/>
      <c r="O708" s="7"/>
      <c r="P708" s="7"/>
    </row>
    <row r="709" spans="1:16" s="15" customFormat="1" ht="12.75">
      <c r="A709" s="7"/>
      <c r="B709" s="101"/>
      <c r="D709" s="7"/>
      <c r="E709" s="7"/>
      <c r="F709" s="154"/>
      <c r="G709" s="7"/>
      <c r="H709" s="7"/>
      <c r="I709" s="7"/>
      <c r="J709" s="7"/>
      <c r="K709" s="7"/>
      <c r="L709" s="7"/>
      <c r="M709" s="7"/>
      <c r="N709" s="7"/>
      <c r="O709" s="7"/>
      <c r="P709" s="7"/>
    </row>
    <row r="710" spans="1:16" s="15" customFormat="1" ht="25.5">
      <c r="A710" s="7"/>
      <c r="B710" s="101"/>
      <c r="C710" s="15" t="s">
        <v>636</v>
      </c>
      <c r="D710" s="7">
        <v>4.7</v>
      </c>
      <c r="E710" s="7">
        <v>975</v>
      </c>
      <c r="F710" s="154">
        <v>0</v>
      </c>
      <c r="G710" s="7"/>
      <c r="H710" s="7"/>
      <c r="I710" s="7"/>
      <c r="J710" s="7"/>
      <c r="K710" s="7"/>
      <c r="L710" s="7"/>
      <c r="M710" s="7"/>
      <c r="N710" s="7"/>
      <c r="O710" s="7"/>
      <c r="P710" s="7">
        <v>975</v>
      </c>
    </row>
    <row r="711" spans="1:16" s="15" customFormat="1" ht="12.75">
      <c r="A711" s="7"/>
      <c r="B711" s="101"/>
      <c r="E711" s="7"/>
      <c r="F711" s="154"/>
      <c r="G711" s="7"/>
      <c r="H711" s="7"/>
      <c r="I711" s="7"/>
      <c r="J711" s="7"/>
      <c r="K711" s="7"/>
      <c r="L711" s="7"/>
      <c r="M711" s="7"/>
      <c r="N711" s="7"/>
      <c r="O711" s="7"/>
      <c r="P711" s="7"/>
    </row>
    <row r="712" spans="1:16" s="15" customFormat="1" ht="12.75">
      <c r="A712" s="7"/>
      <c r="B712" s="101"/>
      <c r="C712" s="15" t="s">
        <v>402</v>
      </c>
      <c r="D712" s="7">
        <v>4</v>
      </c>
      <c r="E712" s="7">
        <v>800</v>
      </c>
      <c r="F712" s="154">
        <v>0</v>
      </c>
      <c r="G712" s="7"/>
      <c r="H712" s="7"/>
      <c r="I712" s="7"/>
      <c r="J712" s="7"/>
      <c r="K712" s="7"/>
      <c r="L712" s="7"/>
      <c r="M712" s="7"/>
      <c r="N712" s="7"/>
      <c r="O712" s="7"/>
      <c r="P712" s="7">
        <v>800</v>
      </c>
    </row>
    <row r="713" spans="1:16" s="15" customFormat="1" ht="12.75">
      <c r="A713" s="7"/>
      <c r="B713" s="101"/>
      <c r="D713" s="7"/>
      <c r="E713" s="7"/>
      <c r="F713" s="154"/>
      <c r="G713" s="7"/>
      <c r="H713" s="7"/>
      <c r="I713" s="7"/>
      <c r="J713" s="7"/>
      <c r="K713" s="7"/>
      <c r="L713" s="7"/>
      <c r="M713" s="7"/>
      <c r="N713" s="7"/>
      <c r="O713" s="7"/>
      <c r="P713" s="7"/>
    </row>
    <row r="714" spans="1:16" s="15" customFormat="1" ht="25.5">
      <c r="A714" s="7"/>
      <c r="B714" s="101"/>
      <c r="C714" s="15" t="s">
        <v>399</v>
      </c>
      <c r="D714" s="7">
        <v>2</v>
      </c>
      <c r="E714" s="7">
        <v>350</v>
      </c>
      <c r="F714" s="154">
        <v>0</v>
      </c>
      <c r="G714" s="7"/>
      <c r="H714" s="7"/>
      <c r="I714" s="7"/>
      <c r="J714" s="7"/>
      <c r="K714" s="7"/>
      <c r="L714" s="7"/>
      <c r="M714" s="7"/>
      <c r="N714" s="7"/>
      <c r="O714" s="7"/>
      <c r="P714" s="7">
        <v>350</v>
      </c>
    </row>
    <row r="715" spans="1:16" s="15" customFormat="1" ht="12.75">
      <c r="A715" s="7"/>
      <c r="B715" s="101"/>
      <c r="D715" s="7"/>
      <c r="E715" s="7"/>
      <c r="F715" s="154"/>
      <c r="G715" s="7"/>
      <c r="H715" s="7"/>
      <c r="I715" s="7"/>
      <c r="J715" s="7"/>
      <c r="K715" s="7"/>
      <c r="L715" s="7"/>
      <c r="M715" s="7"/>
      <c r="N715" s="7"/>
      <c r="O715" s="7"/>
      <c r="P715" s="7"/>
    </row>
    <row r="716" spans="1:16" s="15" customFormat="1" ht="38.25">
      <c r="A716" s="7"/>
      <c r="B716" s="101"/>
      <c r="C716" s="15" t="s">
        <v>403</v>
      </c>
      <c r="D716" s="7">
        <v>2</v>
      </c>
      <c r="E716" s="7">
        <v>500</v>
      </c>
      <c r="F716" s="154">
        <v>0</v>
      </c>
      <c r="G716" s="7"/>
      <c r="H716" s="7"/>
      <c r="I716" s="7"/>
      <c r="J716" s="7"/>
      <c r="K716" s="7"/>
      <c r="L716" s="7"/>
      <c r="M716" s="7"/>
      <c r="N716" s="7"/>
      <c r="O716" s="7"/>
      <c r="P716" s="7">
        <v>500</v>
      </c>
    </row>
    <row r="717" spans="1:16" s="15" customFormat="1" ht="12.75">
      <c r="A717" s="7"/>
      <c r="B717" s="101"/>
      <c r="E717" s="7"/>
      <c r="F717" s="154"/>
      <c r="G717" s="7"/>
      <c r="H717" s="7"/>
      <c r="I717" s="7"/>
      <c r="J717" s="7"/>
      <c r="K717" s="7"/>
      <c r="L717" s="7"/>
      <c r="M717" s="7"/>
      <c r="N717" s="7"/>
      <c r="O717" s="7"/>
      <c r="P717" s="7"/>
    </row>
    <row r="718" spans="1:16" s="15" customFormat="1" ht="12.75">
      <c r="A718" s="7"/>
      <c r="B718" s="102"/>
      <c r="C718" s="15" t="s">
        <v>404</v>
      </c>
      <c r="D718" s="7">
        <v>15</v>
      </c>
      <c r="E718" s="7">
        <v>7000</v>
      </c>
      <c r="F718" s="154">
        <v>3100</v>
      </c>
      <c r="G718" s="7">
        <v>1800</v>
      </c>
      <c r="H718" s="7">
        <v>50</v>
      </c>
      <c r="I718" s="7">
        <v>50</v>
      </c>
      <c r="J718" s="7">
        <v>1200</v>
      </c>
      <c r="K718" s="7"/>
      <c r="L718" s="7"/>
      <c r="M718" s="7">
        <v>1000</v>
      </c>
      <c r="N718" s="7">
        <v>1000</v>
      </c>
      <c r="O718" s="7">
        <v>1100</v>
      </c>
      <c r="P718" s="7">
        <v>3900</v>
      </c>
    </row>
    <row r="719" spans="2:6" ht="12.75">
      <c r="B719" s="89"/>
      <c r="F719" s="163"/>
    </row>
    <row r="720" spans="2:16" ht="15">
      <c r="B720" s="140" t="s">
        <v>405</v>
      </c>
      <c r="D720" s="30">
        <f aca="true" t="shared" si="25" ref="D720:P720">D721+D722+D723+D724+D725+D726+D727+D728</f>
        <v>46.040000000000006</v>
      </c>
      <c r="E720" s="30">
        <f t="shared" si="25"/>
        <v>12861</v>
      </c>
      <c r="F720" s="180">
        <f>F721+F722+F723+F724+F725+F726+F727+F728</f>
        <v>3539</v>
      </c>
      <c r="G720" s="30">
        <f t="shared" si="25"/>
        <v>3133</v>
      </c>
      <c r="H720" s="30">
        <f t="shared" si="25"/>
        <v>98</v>
      </c>
      <c r="I720" s="30">
        <f t="shared" si="25"/>
        <v>98</v>
      </c>
      <c r="J720" s="30">
        <f t="shared" si="25"/>
        <v>210</v>
      </c>
      <c r="K720" s="30">
        <f t="shared" si="25"/>
        <v>708</v>
      </c>
      <c r="L720" s="30">
        <f t="shared" si="25"/>
        <v>706</v>
      </c>
      <c r="M720" s="30">
        <f t="shared" si="25"/>
        <v>709</v>
      </c>
      <c r="N720" s="30">
        <f t="shared" si="25"/>
        <v>707</v>
      </c>
      <c r="O720" s="30">
        <f t="shared" si="25"/>
        <v>709</v>
      </c>
      <c r="P720" s="30">
        <f t="shared" si="25"/>
        <v>9322</v>
      </c>
    </row>
    <row r="721" spans="1:18" s="14" customFormat="1" ht="25.5">
      <c r="A721" s="6"/>
      <c r="B721" s="81"/>
      <c r="C721" s="40" t="s">
        <v>637</v>
      </c>
      <c r="E721" s="6">
        <v>465</v>
      </c>
      <c r="F721" s="155">
        <v>465</v>
      </c>
      <c r="G721" s="6">
        <v>465</v>
      </c>
      <c r="H721" s="6"/>
      <c r="I721" s="6"/>
      <c r="J721" s="21"/>
      <c r="K721" s="6">
        <v>465</v>
      </c>
      <c r="P721" s="21"/>
      <c r="R721" s="14" t="s">
        <v>406</v>
      </c>
    </row>
    <row r="722" spans="1:18" s="14" customFormat="1" ht="38.25">
      <c r="A722" s="6"/>
      <c r="B722" s="81"/>
      <c r="C722" s="40" t="s">
        <v>638</v>
      </c>
      <c r="D722" s="6">
        <v>1.5</v>
      </c>
      <c r="E722" s="6">
        <v>515</v>
      </c>
      <c r="F722" s="164">
        <v>515</v>
      </c>
      <c r="G722" s="6">
        <v>435</v>
      </c>
      <c r="H722" s="6">
        <v>15</v>
      </c>
      <c r="I722" s="6">
        <v>15</v>
      </c>
      <c r="J722" s="6">
        <v>50</v>
      </c>
      <c r="K722" s="6">
        <v>243</v>
      </c>
      <c r="L722" s="6">
        <v>122</v>
      </c>
      <c r="M722" s="6">
        <v>100</v>
      </c>
      <c r="N722" s="6">
        <v>50</v>
      </c>
      <c r="O722" s="6"/>
      <c r="P722" s="6"/>
      <c r="R722" s="14" t="s">
        <v>406</v>
      </c>
    </row>
    <row r="723" spans="1:18" s="14" customFormat="1" ht="38.25">
      <c r="A723" s="6"/>
      <c r="B723" s="81"/>
      <c r="C723" s="40" t="s">
        <v>408</v>
      </c>
      <c r="D723" s="6">
        <v>1.44</v>
      </c>
      <c r="E723" s="6">
        <v>454</v>
      </c>
      <c r="F723" s="164">
        <v>454</v>
      </c>
      <c r="G723" s="6">
        <v>374</v>
      </c>
      <c r="H723" s="6">
        <v>15</v>
      </c>
      <c r="I723" s="6">
        <v>15</v>
      </c>
      <c r="J723" s="6">
        <v>50</v>
      </c>
      <c r="K723" s="6"/>
      <c r="L723" s="6">
        <v>454</v>
      </c>
      <c r="M723" s="6"/>
      <c r="N723" s="6"/>
      <c r="O723" s="6"/>
      <c r="P723" s="6"/>
      <c r="R723" s="14" t="s">
        <v>406</v>
      </c>
    </row>
    <row r="724" spans="1:16" s="14" customFormat="1" ht="25.5">
      <c r="A724" s="6"/>
      <c r="B724" s="81"/>
      <c r="C724" s="40" t="s">
        <v>409</v>
      </c>
      <c r="D724" s="6">
        <v>1.93</v>
      </c>
      <c r="E724" s="6">
        <v>569</v>
      </c>
      <c r="F724" s="164">
        <v>569</v>
      </c>
      <c r="G724" s="6">
        <v>503</v>
      </c>
      <c r="H724" s="6">
        <v>18</v>
      </c>
      <c r="I724" s="6">
        <v>18</v>
      </c>
      <c r="J724" s="6">
        <v>30</v>
      </c>
      <c r="K724" s="6"/>
      <c r="L724" s="6">
        <v>130</v>
      </c>
      <c r="M724" s="6">
        <v>439</v>
      </c>
      <c r="N724" s="6"/>
      <c r="O724" s="6"/>
      <c r="P724" s="6"/>
    </row>
    <row r="725" spans="1:16" s="14" customFormat="1" ht="25.5">
      <c r="A725" s="6"/>
      <c r="B725" s="81"/>
      <c r="C725" s="40" t="s">
        <v>244</v>
      </c>
      <c r="D725" s="6">
        <v>2.58</v>
      </c>
      <c r="E725" s="6">
        <v>806</v>
      </c>
      <c r="F725" s="164">
        <v>806</v>
      </c>
      <c r="G725" s="6">
        <v>706</v>
      </c>
      <c r="H725" s="6">
        <v>25</v>
      </c>
      <c r="I725" s="6">
        <v>25</v>
      </c>
      <c r="J725" s="6">
        <v>50</v>
      </c>
      <c r="K725" s="6"/>
      <c r="L725" s="6"/>
      <c r="M725" s="6"/>
      <c r="N725" s="6">
        <v>97</v>
      </c>
      <c r="O725" s="6">
        <v>709</v>
      </c>
      <c r="P725" s="6"/>
    </row>
    <row r="726" spans="1:16" s="14" customFormat="1" ht="51">
      <c r="A726" s="6"/>
      <c r="B726" s="81"/>
      <c r="C726" s="40" t="s">
        <v>245</v>
      </c>
      <c r="D726" s="6">
        <v>33.09</v>
      </c>
      <c r="E726" s="6">
        <v>8864</v>
      </c>
      <c r="F726" s="164">
        <v>0</v>
      </c>
      <c r="G726" s="6"/>
      <c r="H726" s="6"/>
      <c r="I726" s="6"/>
      <c r="J726" s="6"/>
      <c r="K726" s="6"/>
      <c r="L726" s="6"/>
      <c r="M726" s="6"/>
      <c r="N726" s="6"/>
      <c r="O726" s="6"/>
      <c r="P726" s="6">
        <v>8864</v>
      </c>
    </row>
    <row r="727" spans="1:16" s="14" customFormat="1" ht="25.5">
      <c r="A727" s="6"/>
      <c r="B727" s="81"/>
      <c r="C727" s="40" t="s">
        <v>410</v>
      </c>
      <c r="D727" s="6">
        <v>2.5</v>
      </c>
      <c r="E727" s="6">
        <v>730</v>
      </c>
      <c r="F727" s="164">
        <v>730</v>
      </c>
      <c r="G727" s="6">
        <v>650</v>
      </c>
      <c r="H727" s="6">
        <v>25</v>
      </c>
      <c r="I727" s="6">
        <v>25</v>
      </c>
      <c r="J727" s="6">
        <v>30</v>
      </c>
      <c r="K727" s="6"/>
      <c r="L727" s="6"/>
      <c r="M727" s="6">
        <v>170</v>
      </c>
      <c r="N727" s="6">
        <v>560</v>
      </c>
      <c r="O727" s="6"/>
      <c r="P727" s="6"/>
    </row>
    <row r="728" spans="1:18" s="14" customFormat="1" ht="25.5">
      <c r="A728" s="6"/>
      <c r="B728" s="81"/>
      <c r="C728" s="40" t="s">
        <v>411</v>
      </c>
      <c r="D728" s="6">
        <v>3</v>
      </c>
      <c r="E728" s="6">
        <v>458</v>
      </c>
      <c r="F728" s="164">
        <v>0</v>
      </c>
      <c r="G728" s="6"/>
      <c r="H728" s="6"/>
      <c r="I728" s="6"/>
      <c r="J728" s="6"/>
      <c r="K728" s="6"/>
      <c r="L728" s="6"/>
      <c r="M728" s="6"/>
      <c r="N728" s="6"/>
      <c r="P728" s="6">
        <v>458</v>
      </c>
      <c r="R728" s="14" t="s">
        <v>406</v>
      </c>
    </row>
    <row r="729" spans="2:6" ht="12.75">
      <c r="B729" s="89"/>
      <c r="F729" s="163"/>
    </row>
    <row r="730" spans="2:16" ht="15">
      <c r="B730" s="133" t="s">
        <v>412</v>
      </c>
      <c r="D730" s="20">
        <v>75.9</v>
      </c>
      <c r="E730" s="20">
        <v>20055</v>
      </c>
      <c r="F730" s="157">
        <v>8290</v>
      </c>
      <c r="G730" s="20">
        <v>1630</v>
      </c>
      <c r="H730" s="20">
        <v>1576</v>
      </c>
      <c r="I730" s="20">
        <v>3821</v>
      </c>
      <c r="J730" s="20">
        <v>1263</v>
      </c>
      <c r="K730" s="20">
        <v>1658</v>
      </c>
      <c r="L730" s="20">
        <v>1658</v>
      </c>
      <c r="M730" s="20">
        <v>1658</v>
      </c>
      <c r="N730" s="20">
        <v>1658</v>
      </c>
      <c r="O730" s="20">
        <v>1658</v>
      </c>
      <c r="P730" s="20">
        <v>11765</v>
      </c>
    </row>
    <row r="731" spans="3:16" s="15" customFormat="1" ht="38.25">
      <c r="C731" s="15" t="s">
        <v>413</v>
      </c>
      <c r="D731" s="7">
        <v>75.9</v>
      </c>
      <c r="E731" s="7">
        <v>20055</v>
      </c>
      <c r="F731" s="154">
        <v>8290</v>
      </c>
      <c r="G731" s="7">
        <v>1630</v>
      </c>
      <c r="H731" s="7">
        <v>1576</v>
      </c>
      <c r="I731" s="7">
        <v>3821</v>
      </c>
      <c r="J731" s="7">
        <v>1263</v>
      </c>
      <c r="K731" s="7">
        <v>1658</v>
      </c>
      <c r="L731" s="7">
        <v>1658</v>
      </c>
      <c r="M731" s="7">
        <v>1658</v>
      </c>
      <c r="N731" s="7">
        <v>1658</v>
      </c>
      <c r="O731" s="7">
        <v>1658</v>
      </c>
      <c r="P731" s="7">
        <v>11765</v>
      </c>
    </row>
    <row r="732" spans="2:16" s="15" customFormat="1" ht="14.25">
      <c r="B732" s="57"/>
      <c r="D732" s="7"/>
      <c r="E732" s="7"/>
      <c r="F732" s="154"/>
      <c r="G732" s="7"/>
      <c r="H732" s="7"/>
      <c r="I732" s="7"/>
      <c r="J732" s="7"/>
      <c r="K732" s="7"/>
      <c r="L732" s="7"/>
      <c r="M732" s="7"/>
      <c r="N732" s="7"/>
      <c r="O732" s="7"/>
      <c r="P732" s="7"/>
    </row>
    <row r="733" ht="12.75">
      <c r="F733" s="163"/>
    </row>
    <row r="734" ht="12.75">
      <c r="F734" s="163"/>
    </row>
    <row r="735" ht="12.75">
      <c r="F735" s="163"/>
    </row>
    <row r="736" ht="12.75">
      <c r="F736" s="163"/>
    </row>
    <row r="737" ht="12.75">
      <c r="F737" s="163"/>
    </row>
    <row r="738" ht="12.75">
      <c r="F738" s="163"/>
    </row>
    <row r="739" ht="12.75">
      <c r="F739" s="163"/>
    </row>
    <row r="740" ht="12.75">
      <c r="F740" s="163"/>
    </row>
    <row r="741" ht="12.75">
      <c r="F741" s="163"/>
    </row>
    <row r="742" ht="12.75">
      <c r="F742" s="163"/>
    </row>
    <row r="743" ht="12.75">
      <c r="F743" s="163"/>
    </row>
    <row r="744" ht="12.75">
      <c r="F744" s="163"/>
    </row>
    <row r="745" ht="12.75">
      <c r="F745" s="163"/>
    </row>
    <row r="746" ht="12.75">
      <c r="F746" s="163"/>
    </row>
    <row r="747" ht="12.75">
      <c r="F747" s="163"/>
    </row>
    <row r="748" ht="12.75">
      <c r="F748" s="163"/>
    </row>
    <row r="749" ht="12.75">
      <c r="F749" s="163"/>
    </row>
    <row r="750" ht="12.75">
      <c r="F750" s="163"/>
    </row>
    <row r="751" ht="12.75">
      <c r="F751" s="163"/>
    </row>
    <row r="752" ht="12.75">
      <c r="F752" s="163"/>
    </row>
    <row r="753" ht="12.75">
      <c r="F753" s="163"/>
    </row>
    <row r="754" ht="12.75">
      <c r="F754" s="163"/>
    </row>
    <row r="755" ht="12.75">
      <c r="F755" s="163"/>
    </row>
    <row r="756" ht="12.75">
      <c r="F756" s="163"/>
    </row>
    <row r="757" ht="12.75">
      <c r="F757" s="163"/>
    </row>
    <row r="758" ht="12.75">
      <c r="F758" s="163"/>
    </row>
    <row r="759" ht="12.75">
      <c r="F759" s="163"/>
    </row>
    <row r="760" ht="12.75">
      <c r="F760" s="163"/>
    </row>
    <row r="761" ht="12.75">
      <c r="F761" s="163"/>
    </row>
    <row r="762" ht="12.75">
      <c r="F762" s="163"/>
    </row>
    <row r="763" ht="12.75">
      <c r="F763" s="163"/>
    </row>
    <row r="764" ht="12.75">
      <c r="F764" s="163"/>
    </row>
    <row r="765" ht="12.75">
      <c r="F765" s="163"/>
    </row>
    <row r="766" ht="12.75">
      <c r="F766" s="163"/>
    </row>
    <row r="767" ht="12.75">
      <c r="F767" s="163"/>
    </row>
    <row r="768" ht="12.75">
      <c r="F768" s="163"/>
    </row>
    <row r="769" ht="12.75">
      <c r="F769" s="163"/>
    </row>
    <row r="770" ht="12.75">
      <c r="F770" s="163"/>
    </row>
    <row r="771" ht="12.75">
      <c r="F771" s="163"/>
    </row>
    <row r="772" ht="12.75">
      <c r="F772" s="163"/>
    </row>
    <row r="773" ht="12.75">
      <c r="F773" s="163"/>
    </row>
    <row r="774" ht="12.75">
      <c r="F774" s="163"/>
    </row>
    <row r="775" ht="12.75">
      <c r="F775" s="163"/>
    </row>
    <row r="776" ht="12.75">
      <c r="F776" s="163"/>
    </row>
    <row r="777" ht="12.75">
      <c r="F777" s="163"/>
    </row>
    <row r="778" ht="12.75">
      <c r="F778" s="163"/>
    </row>
    <row r="779" ht="12.75">
      <c r="F779" s="163"/>
    </row>
    <row r="780" ht="12.75">
      <c r="F780" s="163"/>
    </row>
    <row r="781" ht="12.75">
      <c r="F781" s="163"/>
    </row>
    <row r="782" ht="12.75">
      <c r="F782" s="163"/>
    </row>
    <row r="783" ht="12.75">
      <c r="F783" s="163"/>
    </row>
    <row r="784" ht="12.75">
      <c r="F784" s="163"/>
    </row>
    <row r="785" ht="12.75">
      <c r="F785" s="163"/>
    </row>
    <row r="786" ht="12.75">
      <c r="F786" s="163"/>
    </row>
    <row r="787" ht="12.75">
      <c r="F787" s="163"/>
    </row>
    <row r="788" ht="12.75">
      <c r="F788" s="163"/>
    </row>
    <row r="789" ht="12.75">
      <c r="F789" s="163"/>
    </row>
    <row r="790" ht="12.75">
      <c r="F790" s="163"/>
    </row>
    <row r="791" ht="12.75">
      <c r="F791" s="163"/>
    </row>
    <row r="792" ht="12.75">
      <c r="F792" s="163"/>
    </row>
    <row r="793" ht="12.75">
      <c r="F793" s="163"/>
    </row>
    <row r="794" ht="12.75">
      <c r="F794" s="163"/>
    </row>
    <row r="795" ht="12.75">
      <c r="F795" s="163"/>
    </row>
    <row r="796" ht="12.75">
      <c r="F796" s="163"/>
    </row>
    <row r="797" ht="12.75">
      <c r="F797" s="163"/>
    </row>
    <row r="798" ht="12.75">
      <c r="F798" s="163"/>
    </row>
    <row r="799" ht="12.75">
      <c r="F799" s="163"/>
    </row>
    <row r="800" ht="12.75">
      <c r="F800" s="163"/>
    </row>
    <row r="801" ht="12.75">
      <c r="F801" s="163"/>
    </row>
    <row r="802" ht="12.75">
      <c r="F802" s="163"/>
    </row>
    <row r="803" ht="12.75">
      <c r="F803" s="163"/>
    </row>
    <row r="804" ht="12.75">
      <c r="F804" s="163"/>
    </row>
    <row r="805" ht="12.75">
      <c r="F805" s="163"/>
    </row>
    <row r="806" ht="12.75">
      <c r="F806" s="163"/>
    </row>
    <row r="807" ht="12.75">
      <c r="F807" s="163"/>
    </row>
    <row r="808" ht="12.75">
      <c r="F808" s="163"/>
    </row>
    <row r="809" ht="12.75">
      <c r="F809" s="163"/>
    </row>
    <row r="810" ht="12.75">
      <c r="F810" s="163"/>
    </row>
    <row r="811" ht="12.75">
      <c r="F811" s="163"/>
    </row>
    <row r="812" ht="12.75">
      <c r="F812" s="163"/>
    </row>
    <row r="813" ht="12.75">
      <c r="F813" s="163"/>
    </row>
    <row r="814" ht="12.75">
      <c r="F814" s="163"/>
    </row>
    <row r="815" ht="12.75">
      <c r="F815" s="163"/>
    </row>
    <row r="816" ht="12.75">
      <c r="F816" s="163"/>
    </row>
    <row r="817" ht="12.75">
      <c r="F817" s="163"/>
    </row>
    <row r="818" ht="12.75">
      <c r="F818" s="163"/>
    </row>
    <row r="819" ht="12.75">
      <c r="F819" s="163"/>
    </row>
    <row r="820" ht="12.75">
      <c r="F820" s="163"/>
    </row>
    <row r="821" ht="12.75">
      <c r="F821" s="163"/>
    </row>
    <row r="822" ht="12.75">
      <c r="F822" s="163"/>
    </row>
    <row r="823" ht="12.75">
      <c r="F823" s="163"/>
    </row>
    <row r="824" ht="12.75">
      <c r="F824" s="163"/>
    </row>
    <row r="825" ht="12.75">
      <c r="F825" s="163"/>
    </row>
    <row r="826" ht="12.75">
      <c r="F826" s="163"/>
    </row>
    <row r="827" ht="12.75">
      <c r="F827" s="163"/>
    </row>
    <row r="828" ht="12.75">
      <c r="F828" s="163"/>
    </row>
    <row r="829" ht="12.75">
      <c r="F829" s="163"/>
    </row>
    <row r="830" ht="12.75">
      <c r="F830" s="163"/>
    </row>
    <row r="831" ht="12.75">
      <c r="F831" s="163"/>
    </row>
    <row r="832" ht="12.75">
      <c r="F832" s="163"/>
    </row>
    <row r="833" ht="12.75">
      <c r="F833" s="163"/>
    </row>
    <row r="834" ht="12.75">
      <c r="F834" s="163"/>
    </row>
    <row r="835" ht="12.75">
      <c r="F835" s="163"/>
    </row>
    <row r="836" ht="12.75">
      <c r="F836" s="163"/>
    </row>
    <row r="837" ht="12.75">
      <c r="F837" s="163"/>
    </row>
    <row r="838" ht="12.75">
      <c r="F838" s="163"/>
    </row>
    <row r="839" ht="12.75">
      <c r="F839" s="163"/>
    </row>
    <row r="840" ht="12.75">
      <c r="F840" s="163"/>
    </row>
    <row r="841" ht="12.75">
      <c r="F841" s="163"/>
    </row>
    <row r="842" ht="12.75">
      <c r="F842" s="163"/>
    </row>
    <row r="843" ht="12.75">
      <c r="F843" s="163"/>
    </row>
    <row r="844" ht="12.75">
      <c r="F844" s="163"/>
    </row>
    <row r="845" ht="12.75">
      <c r="F845" s="163"/>
    </row>
    <row r="846" ht="12.75">
      <c r="F846" s="163"/>
    </row>
    <row r="847" ht="12.75">
      <c r="F847" s="163"/>
    </row>
    <row r="848" ht="12.75">
      <c r="F848" s="163"/>
    </row>
    <row r="849" ht="12.75">
      <c r="F849" s="163"/>
    </row>
    <row r="850" ht="12.75">
      <c r="F850" s="163"/>
    </row>
    <row r="851" ht="12.75">
      <c r="F851" s="163"/>
    </row>
    <row r="852" ht="12.75">
      <c r="F852" s="163"/>
    </row>
    <row r="853" ht="12.75">
      <c r="F853" s="163"/>
    </row>
    <row r="854" ht="12.75">
      <c r="F854" s="163"/>
    </row>
    <row r="855" ht="12.75">
      <c r="F855" s="163"/>
    </row>
    <row r="856" ht="12.75">
      <c r="F856" s="163"/>
    </row>
    <row r="857" ht="12.75">
      <c r="F857" s="163"/>
    </row>
    <row r="858" ht="12.75">
      <c r="F858" s="163"/>
    </row>
    <row r="859" ht="12.75">
      <c r="F859" s="163"/>
    </row>
    <row r="860" ht="12.75">
      <c r="F860" s="163"/>
    </row>
    <row r="861" ht="12.75">
      <c r="F861" s="163"/>
    </row>
    <row r="862" ht="12.75">
      <c r="F862" s="163"/>
    </row>
    <row r="863" ht="12.75">
      <c r="F863" s="163"/>
    </row>
    <row r="864" ht="12.75">
      <c r="F864" s="163"/>
    </row>
    <row r="865" ht="12.75">
      <c r="F865" s="163"/>
    </row>
    <row r="866" ht="12.75">
      <c r="F866" s="163"/>
    </row>
    <row r="867" ht="12.75">
      <c r="F867" s="163"/>
    </row>
    <row r="868" ht="12.75">
      <c r="F868" s="163"/>
    </row>
    <row r="869" ht="12.75">
      <c r="F869" s="163"/>
    </row>
    <row r="870" ht="12.75">
      <c r="F870" s="163"/>
    </row>
    <row r="871" ht="12.75">
      <c r="F871" s="163"/>
    </row>
    <row r="872" ht="12.75">
      <c r="F872" s="163"/>
    </row>
    <row r="873" ht="12.75">
      <c r="F873" s="163"/>
    </row>
    <row r="874" ht="12.75">
      <c r="F874" s="163"/>
    </row>
    <row r="875" ht="12.75">
      <c r="F875" s="163"/>
    </row>
    <row r="876" ht="12.75">
      <c r="F876" s="163"/>
    </row>
    <row r="877" ht="12.75">
      <c r="F877" s="163"/>
    </row>
    <row r="878" ht="12.75">
      <c r="F878" s="163"/>
    </row>
    <row r="879" ht="12.75">
      <c r="F879" s="163"/>
    </row>
    <row r="880" ht="12.75">
      <c r="F880" s="163"/>
    </row>
    <row r="881" ht="12.75">
      <c r="F881" s="163"/>
    </row>
    <row r="882" ht="12.75">
      <c r="F882" s="163"/>
    </row>
    <row r="883" ht="12.75">
      <c r="F883" s="163"/>
    </row>
    <row r="884" ht="12.75">
      <c r="F884" s="163"/>
    </row>
    <row r="885" ht="12.75">
      <c r="F885" s="163"/>
    </row>
    <row r="886" ht="12.75">
      <c r="F886" s="163"/>
    </row>
    <row r="887" ht="12.75">
      <c r="F887" s="163"/>
    </row>
    <row r="888" ht="12.75">
      <c r="F888" s="163"/>
    </row>
    <row r="889" ht="12.75">
      <c r="F889" s="163"/>
    </row>
    <row r="890" ht="12.75">
      <c r="F890" s="163"/>
    </row>
    <row r="891" ht="12.75">
      <c r="F891" s="163"/>
    </row>
    <row r="892" ht="12.75">
      <c r="F892" s="163"/>
    </row>
    <row r="893" ht="12.75">
      <c r="F893" s="163"/>
    </row>
    <row r="894" ht="12.75">
      <c r="F894" s="163"/>
    </row>
    <row r="895" ht="12.75">
      <c r="F895" s="163"/>
    </row>
    <row r="896" ht="12.75">
      <c r="F896" s="163"/>
    </row>
    <row r="897" ht="12.75">
      <c r="F897" s="163"/>
    </row>
    <row r="898" ht="12.75">
      <c r="F898" s="163"/>
    </row>
    <row r="899" ht="12.75">
      <c r="F899" s="163"/>
    </row>
    <row r="900" ht="12.75">
      <c r="F900" s="163"/>
    </row>
    <row r="901" ht="12.75">
      <c r="F901" s="163"/>
    </row>
    <row r="902" ht="12.75">
      <c r="F902" s="163"/>
    </row>
    <row r="903" ht="12.75">
      <c r="F903" s="163"/>
    </row>
    <row r="904" ht="12.75">
      <c r="F904" s="163"/>
    </row>
    <row r="905" ht="12.75">
      <c r="F905" s="163"/>
    </row>
    <row r="906" ht="12.75">
      <c r="F906" s="163"/>
    </row>
    <row r="907" ht="12.75">
      <c r="F907" s="163"/>
    </row>
    <row r="908" ht="12.75">
      <c r="F908" s="163"/>
    </row>
    <row r="909" ht="12.75">
      <c r="F909" s="163"/>
    </row>
    <row r="910" ht="12.75">
      <c r="F910" s="163"/>
    </row>
    <row r="911" ht="12.75">
      <c r="F911" s="163"/>
    </row>
    <row r="912" ht="12.75">
      <c r="F912" s="163"/>
    </row>
    <row r="913" ht="12.75">
      <c r="F913" s="163"/>
    </row>
    <row r="914" ht="12.75">
      <c r="F914" s="163"/>
    </row>
    <row r="915" ht="12.75">
      <c r="F915" s="163"/>
    </row>
    <row r="916" ht="12.75">
      <c r="F916" s="163"/>
    </row>
    <row r="917" ht="12.75">
      <c r="F917" s="163"/>
    </row>
    <row r="918" ht="12.75">
      <c r="F918" s="163"/>
    </row>
    <row r="919" ht="12.75">
      <c r="F919" s="163"/>
    </row>
    <row r="920" ht="12.75">
      <c r="F920" s="163"/>
    </row>
    <row r="921" ht="12.75">
      <c r="F921" s="163"/>
    </row>
    <row r="922" ht="12.75">
      <c r="F922" s="163"/>
    </row>
    <row r="923" ht="12.75">
      <c r="F923" s="163"/>
    </row>
    <row r="924" ht="12.75">
      <c r="F924" s="163"/>
    </row>
    <row r="925" ht="12.75">
      <c r="F925" s="163"/>
    </row>
    <row r="926" ht="12.75">
      <c r="F926" s="163"/>
    </row>
    <row r="927" ht="12.75">
      <c r="F927" s="163"/>
    </row>
    <row r="928" ht="12.75">
      <c r="F928" s="163"/>
    </row>
    <row r="929" ht="12.75">
      <c r="F929" s="163"/>
    </row>
    <row r="930" ht="12.75">
      <c r="F930" s="163"/>
    </row>
    <row r="931" ht="12.75">
      <c r="F931" s="163"/>
    </row>
    <row r="932" ht="12.75">
      <c r="F932" s="163"/>
    </row>
    <row r="933" ht="12.75">
      <c r="F933" s="163"/>
    </row>
    <row r="934" ht="12.75">
      <c r="F934" s="163"/>
    </row>
    <row r="935" ht="12.75">
      <c r="F935" s="163"/>
    </row>
    <row r="936" ht="12.75">
      <c r="F936" s="163"/>
    </row>
    <row r="937" ht="12.75">
      <c r="F937" s="163"/>
    </row>
    <row r="938" ht="12.75">
      <c r="F938" s="163"/>
    </row>
    <row r="939" ht="12.75">
      <c r="F939" s="163"/>
    </row>
    <row r="940" ht="12.75">
      <c r="F940" s="163"/>
    </row>
    <row r="941" ht="12.75">
      <c r="F941" s="163"/>
    </row>
    <row r="942" ht="12.75">
      <c r="F942" s="163"/>
    </row>
    <row r="943" ht="12.75">
      <c r="F943" s="163"/>
    </row>
    <row r="944" ht="12.75">
      <c r="F944" s="163"/>
    </row>
    <row r="945" ht="12.75">
      <c r="F945" s="163"/>
    </row>
    <row r="946" ht="12.75">
      <c r="F946" s="163"/>
    </row>
    <row r="947" ht="12.75">
      <c r="F947" s="163"/>
    </row>
    <row r="948" ht="12.75">
      <c r="F948" s="163"/>
    </row>
    <row r="949" ht="12.75">
      <c r="F949" s="163"/>
    </row>
    <row r="950" ht="12.75">
      <c r="F950" s="163"/>
    </row>
    <row r="951" ht="12.75">
      <c r="F951" s="163"/>
    </row>
    <row r="952" ht="12.75">
      <c r="F952" s="163"/>
    </row>
    <row r="953" ht="12.75">
      <c r="F953" s="163"/>
    </row>
    <row r="954" ht="12.75">
      <c r="F954" s="163"/>
    </row>
    <row r="955" ht="12.75">
      <c r="F955" s="163"/>
    </row>
    <row r="956" ht="12.75">
      <c r="F956" s="163"/>
    </row>
    <row r="957" ht="12.75">
      <c r="F957" s="163"/>
    </row>
    <row r="958" ht="12.75">
      <c r="F958" s="163"/>
    </row>
    <row r="959" ht="12.75">
      <c r="F959" s="163"/>
    </row>
    <row r="960" ht="12.75">
      <c r="F960" s="163"/>
    </row>
    <row r="961" ht="12.75">
      <c r="F961" s="163"/>
    </row>
    <row r="962" ht="12.75">
      <c r="F962" s="163"/>
    </row>
    <row r="963" ht="12.75">
      <c r="F963" s="163"/>
    </row>
    <row r="964" ht="12.75">
      <c r="F964" s="163"/>
    </row>
    <row r="965" ht="12.75">
      <c r="F965" s="163"/>
    </row>
    <row r="966" ht="12.75">
      <c r="F966" s="163"/>
    </row>
    <row r="967" ht="12.75">
      <c r="F967" s="163"/>
    </row>
    <row r="968" ht="12.75">
      <c r="F968" s="163"/>
    </row>
    <row r="969" ht="12.75">
      <c r="F969" s="163"/>
    </row>
    <row r="970" ht="12.75">
      <c r="F970" s="163"/>
    </row>
    <row r="971" ht="12.75">
      <c r="F971" s="163"/>
    </row>
    <row r="972" ht="12.75">
      <c r="F972" s="163"/>
    </row>
    <row r="973" ht="12.75">
      <c r="F973" s="163"/>
    </row>
    <row r="974" ht="12.75">
      <c r="F974" s="163"/>
    </row>
    <row r="975" ht="12.75">
      <c r="F975" s="163"/>
    </row>
    <row r="976" ht="12.75">
      <c r="F976" s="163"/>
    </row>
  </sheetData>
  <printOptions/>
  <pageMargins left="0.75" right="0.75" top="1" bottom="1" header="0.5" footer="0.5"/>
  <pageSetup horizontalDpi="600" verticalDpi="600" orientation="landscape" paperSize="9" scale="78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0"/>
  <sheetViews>
    <sheetView workbookViewId="0" topLeftCell="A1">
      <selection activeCell="E15" sqref="E15"/>
    </sheetView>
  </sheetViews>
  <sheetFormatPr defaultColWidth="9.140625" defaultRowHeight="12.75"/>
  <sheetData>
    <row r="1" ht="12.75">
      <c r="N1" t="s">
        <v>318</v>
      </c>
    </row>
    <row r="2" spans="2:10" ht="12.75">
      <c r="B2" s="89"/>
      <c r="D2" s="1"/>
      <c r="E2" s="1"/>
      <c r="F2" s="1"/>
      <c r="H2" s="1"/>
      <c r="I2" s="1"/>
      <c r="J2" s="1"/>
    </row>
    <row r="3" spans="2:10" ht="12.75">
      <c r="B3" s="89"/>
      <c r="D3" s="1"/>
      <c r="E3" s="1"/>
      <c r="F3" s="1"/>
      <c r="G3" s="1" t="s">
        <v>498</v>
      </c>
      <c r="I3" s="1"/>
      <c r="J3" s="1"/>
    </row>
    <row r="4" spans="2:10" ht="12.75">
      <c r="B4" s="89"/>
      <c r="D4" s="1" t="s">
        <v>696</v>
      </c>
      <c r="F4" s="1"/>
      <c r="G4" s="1"/>
      <c r="H4" s="1"/>
      <c r="I4" s="1"/>
      <c r="J4" s="1"/>
    </row>
    <row r="5" spans="2:16" ht="13.5" thickBot="1">
      <c r="B5" s="89"/>
      <c r="D5" s="1"/>
      <c r="E5" s="1"/>
      <c r="F5" s="1"/>
      <c r="G5" s="1"/>
      <c r="H5" s="1"/>
      <c r="I5" s="1"/>
      <c r="J5" s="1"/>
      <c r="P5" t="s">
        <v>348</v>
      </c>
    </row>
    <row r="6" spans="1:19" s="7" customFormat="1" ht="15.75" thickBot="1">
      <c r="A6" s="2"/>
      <c r="B6" s="191"/>
      <c r="C6" s="3"/>
      <c r="D6" s="4"/>
      <c r="E6" s="206"/>
      <c r="F6" s="5"/>
      <c r="G6" s="198" t="s">
        <v>499</v>
      </c>
      <c r="H6" s="199"/>
      <c r="I6" s="199"/>
      <c r="J6" s="199"/>
      <c r="K6" s="13"/>
      <c r="L6" s="13"/>
      <c r="M6" s="199"/>
      <c r="N6" s="199"/>
      <c r="O6" s="200"/>
      <c r="P6" s="206"/>
      <c r="Q6" s="6"/>
      <c r="R6" s="6"/>
      <c r="S6" s="6"/>
    </row>
    <row r="7" spans="1:19" s="7" customFormat="1" ht="15.75" thickBot="1">
      <c r="A7" s="8"/>
      <c r="B7" s="192"/>
      <c r="C7" s="9"/>
      <c r="D7" s="6"/>
      <c r="E7" s="196"/>
      <c r="F7" s="151"/>
      <c r="G7" s="197"/>
      <c r="H7" s="199"/>
      <c r="I7" s="198" t="s">
        <v>502</v>
      </c>
      <c r="J7" s="199"/>
      <c r="K7" s="13"/>
      <c r="L7" s="13"/>
      <c r="M7" s="199"/>
      <c r="N7" s="199"/>
      <c r="O7" s="200"/>
      <c r="P7" s="9"/>
      <c r="Q7" s="6"/>
      <c r="R7" s="6"/>
      <c r="S7" s="6"/>
    </row>
    <row r="8" spans="1:19" s="7" customFormat="1" ht="15.75" thickBot="1">
      <c r="A8" s="8"/>
      <c r="B8" s="192"/>
      <c r="C8" s="9"/>
      <c r="D8" s="6"/>
      <c r="E8" s="8"/>
      <c r="F8" s="152"/>
      <c r="G8" s="202" t="s">
        <v>225</v>
      </c>
      <c r="H8" s="201"/>
      <c r="I8" s="201"/>
      <c r="J8" s="200"/>
      <c r="K8" s="10"/>
      <c r="L8" s="203" t="s">
        <v>500</v>
      </c>
      <c r="M8" s="10"/>
      <c r="N8" s="10"/>
      <c r="O8" s="195"/>
      <c r="P8" s="9"/>
      <c r="Q8" s="6"/>
      <c r="R8" s="6"/>
      <c r="S8" s="6"/>
    </row>
    <row r="9" spans="1:19" s="7" customFormat="1" ht="93.75" customHeight="1" thickBot="1">
      <c r="A9" s="8"/>
      <c r="B9" s="192" t="s">
        <v>346</v>
      </c>
      <c r="C9" s="9" t="s">
        <v>347</v>
      </c>
      <c r="D9" s="6" t="s">
        <v>117</v>
      </c>
      <c r="E9" s="205" t="s">
        <v>501</v>
      </c>
      <c r="F9" s="153" t="s">
        <v>444</v>
      </c>
      <c r="G9" s="6" t="s">
        <v>441</v>
      </c>
      <c r="H9" s="9" t="s">
        <v>503</v>
      </c>
      <c r="I9" s="6" t="s">
        <v>442</v>
      </c>
      <c r="J9" s="8" t="s">
        <v>443</v>
      </c>
      <c r="K9" s="178">
        <v>2006</v>
      </c>
      <c r="L9" s="9">
        <v>2007</v>
      </c>
      <c r="M9" s="6">
        <v>2008</v>
      </c>
      <c r="N9" s="9">
        <v>2009</v>
      </c>
      <c r="O9" s="6">
        <v>2010</v>
      </c>
      <c r="P9" s="204" t="s">
        <v>349</v>
      </c>
      <c r="Q9" s="6"/>
      <c r="R9" s="6"/>
      <c r="S9" s="6"/>
    </row>
    <row r="10" spans="1:19" s="15" customFormat="1" ht="13.5" thickBot="1">
      <c r="A10" s="11"/>
      <c r="B10" s="193" t="s">
        <v>118</v>
      </c>
      <c r="C10" s="194" t="s">
        <v>119</v>
      </c>
      <c r="D10" s="13" t="s">
        <v>120</v>
      </c>
      <c r="E10" s="12" t="s">
        <v>121</v>
      </c>
      <c r="F10" s="12" t="s">
        <v>122</v>
      </c>
      <c r="G10" s="13" t="s">
        <v>123</v>
      </c>
      <c r="H10" s="12" t="s">
        <v>124</v>
      </c>
      <c r="I10" s="13" t="s">
        <v>125</v>
      </c>
      <c r="J10" s="12" t="s">
        <v>126</v>
      </c>
      <c r="K10" s="11" t="s">
        <v>127</v>
      </c>
      <c r="L10" s="12" t="s">
        <v>128</v>
      </c>
      <c r="M10" s="13" t="s">
        <v>129</v>
      </c>
      <c r="N10" s="12" t="s">
        <v>130</v>
      </c>
      <c r="O10" s="13" t="s">
        <v>131</v>
      </c>
      <c r="P10" s="12" t="s">
        <v>132</v>
      </c>
      <c r="Q10" s="14"/>
      <c r="R10" s="14"/>
      <c r="S10" s="1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976"/>
  <sheetViews>
    <sheetView view="pageBreakPreview" zoomScale="75" zoomScaleSheetLayoutView="75" workbookViewId="0" topLeftCell="A11">
      <selection activeCell="Q12" sqref="Q12"/>
    </sheetView>
  </sheetViews>
  <sheetFormatPr defaultColWidth="9.140625" defaultRowHeight="12.75"/>
  <cols>
    <col min="1" max="1" width="0.13671875" style="0" customWidth="1"/>
    <col min="2" max="2" width="19.8515625" style="0" customWidth="1"/>
    <col min="3" max="3" width="28.140625" style="0" customWidth="1"/>
    <col min="4" max="4" width="12.140625" style="0" customWidth="1"/>
    <col min="5" max="5" width="12.421875" style="0" customWidth="1"/>
    <col min="6" max="6" width="9.57421875" style="0" customWidth="1"/>
    <col min="7" max="7" width="8.7109375" style="0" customWidth="1"/>
    <col min="8" max="8" width="7.8515625" style="0" customWidth="1"/>
    <col min="10" max="10" width="7.57421875" style="0" customWidth="1"/>
    <col min="11" max="11" width="8.00390625" style="0" customWidth="1"/>
    <col min="12" max="12" width="7.7109375" style="0" customWidth="1"/>
    <col min="13" max="13" width="9.28125" style="0" customWidth="1"/>
    <col min="14" max="14" width="8.00390625" style="0" customWidth="1"/>
    <col min="15" max="15" width="7.140625" style="0" customWidth="1"/>
    <col min="16" max="16" width="12.57421875" style="0" customWidth="1"/>
  </cols>
  <sheetData>
    <row r="1" spans="12:13" ht="12.75">
      <c r="L1" t="s">
        <v>334</v>
      </c>
      <c r="M1" t="s">
        <v>335</v>
      </c>
    </row>
    <row r="2" spans="2:14" ht="15">
      <c r="B2" s="89"/>
      <c r="D2" s="1"/>
      <c r="E2" s="1"/>
      <c r="F2" s="1"/>
      <c r="G2" s="232" t="s">
        <v>498</v>
      </c>
      <c r="H2" s="232"/>
      <c r="I2" s="232"/>
      <c r="J2" s="1"/>
      <c r="N2" t="s">
        <v>333</v>
      </c>
    </row>
    <row r="3" spans="2:12" ht="15">
      <c r="B3" s="89"/>
      <c r="D3" s="230" t="s">
        <v>146</v>
      </c>
      <c r="E3" s="230"/>
      <c r="F3" s="230"/>
      <c r="G3" s="231"/>
      <c r="H3" s="231"/>
      <c r="I3" s="230"/>
      <c r="J3" s="230"/>
      <c r="K3" s="231"/>
      <c r="L3" s="231"/>
    </row>
    <row r="4" spans="2:12" ht="15">
      <c r="B4" s="89"/>
      <c r="D4" s="237" t="s">
        <v>336</v>
      </c>
      <c r="E4" s="238"/>
      <c r="F4" s="238"/>
      <c r="G4" s="238"/>
      <c r="H4" s="238"/>
      <c r="I4" s="238"/>
      <c r="J4" s="238"/>
      <c r="K4" s="238"/>
      <c r="L4" s="238"/>
    </row>
    <row r="5" spans="2:16" ht="13.5" thickBot="1">
      <c r="B5" s="89"/>
      <c r="D5" s="1"/>
      <c r="E5" s="1"/>
      <c r="F5" s="1"/>
      <c r="G5" s="1"/>
      <c r="H5" s="1"/>
      <c r="I5" s="1"/>
      <c r="J5" s="1"/>
      <c r="P5" t="s">
        <v>348</v>
      </c>
    </row>
    <row r="6" spans="1:19" s="7" customFormat="1" ht="15.75" thickBot="1">
      <c r="A6" s="2"/>
      <c r="B6" s="191"/>
      <c r="C6" s="3"/>
      <c r="D6" s="4"/>
      <c r="E6" s="206"/>
      <c r="F6" s="5"/>
      <c r="G6" s="198" t="s">
        <v>499</v>
      </c>
      <c r="H6" s="199"/>
      <c r="I6" s="199"/>
      <c r="J6" s="199"/>
      <c r="K6" s="13"/>
      <c r="L6" s="13"/>
      <c r="M6" s="199"/>
      <c r="N6" s="199"/>
      <c r="O6" s="200"/>
      <c r="P6" s="206"/>
      <c r="Q6" s="6"/>
      <c r="R6" s="6"/>
      <c r="S6" s="6"/>
    </row>
    <row r="7" spans="1:19" s="7" customFormat="1" ht="15.75" thickBot="1">
      <c r="A7" s="8"/>
      <c r="B7" s="192"/>
      <c r="C7" s="9"/>
      <c r="D7" s="6"/>
      <c r="E7" s="196"/>
      <c r="F7" s="151"/>
      <c r="G7" s="197"/>
      <c r="H7" s="199"/>
      <c r="I7" s="198" t="s">
        <v>502</v>
      </c>
      <c r="J7" s="199"/>
      <c r="K7" s="13"/>
      <c r="L7" s="13"/>
      <c r="M7" s="199"/>
      <c r="N7" s="199"/>
      <c r="O7" s="200"/>
      <c r="P7" s="9"/>
      <c r="Q7" s="6"/>
      <c r="R7" s="6"/>
      <c r="S7" s="6"/>
    </row>
    <row r="8" spans="1:19" s="7" customFormat="1" ht="15.75" thickBot="1">
      <c r="A8" s="8"/>
      <c r="B8" s="192"/>
      <c r="C8" s="9"/>
      <c r="D8" s="6"/>
      <c r="E8" s="8"/>
      <c r="F8" s="152"/>
      <c r="G8" s="202" t="s">
        <v>225</v>
      </c>
      <c r="H8" s="201"/>
      <c r="I8" s="201"/>
      <c r="J8" s="200"/>
      <c r="K8" s="10"/>
      <c r="L8" s="203" t="s">
        <v>500</v>
      </c>
      <c r="M8" s="10"/>
      <c r="N8" s="10"/>
      <c r="O8" s="195"/>
      <c r="P8" s="9"/>
      <c r="Q8" s="6"/>
      <c r="R8" s="6"/>
      <c r="S8" s="6"/>
    </row>
    <row r="9" spans="1:19" s="7" customFormat="1" ht="93.75" customHeight="1" thickBot="1">
      <c r="A9" s="8"/>
      <c r="B9" s="192" t="s">
        <v>346</v>
      </c>
      <c r="C9" s="9" t="s">
        <v>347</v>
      </c>
      <c r="D9" s="6" t="s">
        <v>117</v>
      </c>
      <c r="E9" s="205" t="s">
        <v>501</v>
      </c>
      <c r="F9" s="153" t="s">
        <v>444</v>
      </c>
      <c r="G9" s="6" t="s">
        <v>441</v>
      </c>
      <c r="H9" s="9" t="s">
        <v>503</v>
      </c>
      <c r="I9" s="6" t="s">
        <v>442</v>
      </c>
      <c r="J9" s="8" t="s">
        <v>443</v>
      </c>
      <c r="K9" s="178">
        <v>2006</v>
      </c>
      <c r="L9" s="9">
        <v>2007</v>
      </c>
      <c r="M9" s="6">
        <v>2008</v>
      </c>
      <c r="N9" s="9">
        <v>2009</v>
      </c>
      <c r="O9" s="6">
        <v>2010</v>
      </c>
      <c r="P9" s="204" t="s">
        <v>349</v>
      </c>
      <c r="Q9" s="6"/>
      <c r="R9" s="6"/>
      <c r="S9" s="6"/>
    </row>
    <row r="10" spans="1:19" s="15" customFormat="1" ht="13.5" thickBot="1">
      <c r="A10" s="11"/>
      <c r="B10" s="193" t="s">
        <v>118</v>
      </c>
      <c r="C10" s="194" t="s">
        <v>119</v>
      </c>
      <c r="D10" s="13" t="s">
        <v>120</v>
      </c>
      <c r="E10" s="12" t="s">
        <v>121</v>
      </c>
      <c r="F10" s="12" t="s">
        <v>122</v>
      </c>
      <c r="G10" s="13" t="s">
        <v>123</v>
      </c>
      <c r="H10" s="12" t="s">
        <v>124</v>
      </c>
      <c r="I10" s="13" t="s">
        <v>125</v>
      </c>
      <c r="J10" s="12" t="s">
        <v>126</v>
      </c>
      <c r="K10" s="11" t="s">
        <v>127</v>
      </c>
      <c r="L10" s="12" t="s">
        <v>128</v>
      </c>
      <c r="M10" s="13" t="s">
        <v>129</v>
      </c>
      <c r="N10" s="12" t="s">
        <v>130</v>
      </c>
      <c r="O10" s="13" t="s">
        <v>131</v>
      </c>
      <c r="P10" s="12" t="s">
        <v>132</v>
      </c>
      <c r="Q10" s="14"/>
      <c r="R10" s="14"/>
      <c r="S10" s="14"/>
    </row>
    <row r="11" spans="1:19" s="15" customFormat="1" ht="12.75">
      <c r="A11" s="6"/>
      <c r="B11" s="83"/>
      <c r="C11" s="6"/>
      <c r="D11" s="6"/>
      <c r="E11" s="6"/>
      <c r="F11" s="6"/>
      <c r="G11" s="6"/>
      <c r="H11" s="6"/>
      <c r="I11" s="6"/>
      <c r="J11" s="214"/>
      <c r="K11" s="214"/>
      <c r="L11" s="214"/>
      <c r="M11" s="214"/>
      <c r="N11" s="214"/>
      <c r="O11" s="214"/>
      <c r="P11" s="6"/>
      <c r="Q11" s="14"/>
      <c r="R11" s="14"/>
      <c r="S11" s="14"/>
    </row>
    <row r="12" spans="1:19" s="15" customFormat="1" ht="26.25">
      <c r="A12" s="6"/>
      <c r="B12" s="123" t="s">
        <v>133</v>
      </c>
      <c r="C12" s="6"/>
      <c r="D12" s="16">
        <f>D14+D16</f>
        <v>3535.029</v>
      </c>
      <c r="E12" s="213">
        <v>1174247</v>
      </c>
      <c r="F12" s="217">
        <f>F14+F16</f>
        <v>369057.9</v>
      </c>
      <c r="G12" s="213">
        <f aca="true" t="shared" si="0" ref="G12:P12">G14+G16</f>
        <v>189829.7</v>
      </c>
      <c r="H12" s="213">
        <f t="shared" si="0"/>
        <v>57663.4</v>
      </c>
      <c r="I12" s="213">
        <f t="shared" si="0"/>
        <v>46350.3</v>
      </c>
      <c r="J12" s="213">
        <f t="shared" si="0"/>
        <v>75214.525</v>
      </c>
      <c r="K12" s="213">
        <f t="shared" si="0"/>
        <v>72809.3</v>
      </c>
      <c r="L12" s="213">
        <f t="shared" si="0"/>
        <v>75597.7</v>
      </c>
      <c r="M12" s="213">
        <f t="shared" si="0"/>
        <v>76184.4</v>
      </c>
      <c r="N12" s="213">
        <f t="shared" si="0"/>
        <v>72171.1</v>
      </c>
      <c r="O12" s="213">
        <f t="shared" si="0"/>
        <v>72295.3</v>
      </c>
      <c r="P12" s="213">
        <f t="shared" si="0"/>
        <v>805188.57</v>
      </c>
      <c r="Q12" s="14"/>
      <c r="R12" s="14"/>
      <c r="S12" s="14"/>
    </row>
    <row r="13" spans="1:19" s="15" customFormat="1" ht="12.75">
      <c r="A13" s="6"/>
      <c r="B13" s="83"/>
      <c r="C13" s="6"/>
      <c r="D13" s="6"/>
      <c r="E13" s="214"/>
      <c r="F13" s="218"/>
      <c r="G13" s="214"/>
      <c r="H13" s="214"/>
      <c r="I13" s="214"/>
      <c r="J13" s="6"/>
      <c r="K13" s="6"/>
      <c r="L13" s="6"/>
      <c r="M13" s="6"/>
      <c r="N13" s="6"/>
      <c r="O13" s="6"/>
      <c r="P13" s="214"/>
      <c r="Q13" s="14"/>
      <c r="R13" s="14"/>
      <c r="S13" s="14"/>
    </row>
    <row r="14" spans="1:19" s="15" customFormat="1" ht="15">
      <c r="A14" s="6"/>
      <c r="B14" s="124" t="s">
        <v>350</v>
      </c>
      <c r="C14" s="6"/>
      <c r="D14" s="18">
        <f>D18+D28+D44+D73+D78+D98+D125+D140+D146+D149+D323+D375+D384+D387+D402+D411+D491+D509+D532+D540+D570+D592+D618+D653+D686+D720+D730</f>
        <v>1921.3490000000002</v>
      </c>
      <c r="E14" s="229">
        <f>E18+E28+E44+E73+E78+E98+E125+E140+E146+E149+E323+E375+E384+E387+E402+E411+E491+E509+E532+E540+E570+E592+E618+E653+E686+E720+E730</f>
        <v>635501.93</v>
      </c>
      <c r="F14" s="219">
        <f>SUM(G14:J14)</f>
        <v>257772</v>
      </c>
      <c r="G14" s="215">
        <f aca="true" t="shared" si="1" ref="G14:P14">G18+G28+G44+G73+G78+G98+G125+G140+G146+G149+G323+G375+G384+G387+G402+G411+G491+G509+G532+G540+G570+G592+G618+G653+G686+G720+G730</f>
        <v>150129.4</v>
      </c>
      <c r="H14" s="215">
        <f t="shared" si="1"/>
        <v>18572</v>
      </c>
      <c r="I14" s="215">
        <f t="shared" si="1"/>
        <v>43326.5</v>
      </c>
      <c r="J14" s="215">
        <f t="shared" si="1"/>
        <v>45744.1</v>
      </c>
      <c r="K14" s="215">
        <f t="shared" si="1"/>
        <v>48554.3</v>
      </c>
      <c r="L14" s="215">
        <f t="shared" si="1"/>
        <v>52302.7</v>
      </c>
      <c r="M14" s="215">
        <f t="shared" si="1"/>
        <v>53598</v>
      </c>
      <c r="N14" s="215">
        <f t="shared" si="1"/>
        <v>50618</v>
      </c>
      <c r="O14" s="215">
        <f t="shared" si="1"/>
        <v>52699</v>
      </c>
      <c r="P14" s="215">
        <f t="shared" si="1"/>
        <v>377729.93</v>
      </c>
      <c r="Q14" s="14"/>
      <c r="R14" s="14"/>
      <c r="S14" s="14"/>
    </row>
    <row r="15" spans="1:19" s="15" customFormat="1" ht="15">
      <c r="A15" s="6" t="s">
        <v>134</v>
      </c>
      <c r="B15" s="124"/>
      <c r="C15" s="6"/>
      <c r="D15" s="18"/>
      <c r="E15" s="216"/>
      <c r="F15" s="219"/>
      <c r="G15" s="215"/>
      <c r="H15" s="215"/>
      <c r="I15" s="215"/>
      <c r="J15" s="18"/>
      <c r="K15" s="18"/>
      <c r="L15" s="18"/>
      <c r="M15" s="18"/>
      <c r="N15" s="18"/>
      <c r="O15" s="18"/>
      <c r="P15" s="6"/>
      <c r="Q15" s="14"/>
      <c r="R15" s="14"/>
      <c r="S15" s="14"/>
    </row>
    <row r="16" spans="1:19" s="15" customFormat="1" ht="29.25">
      <c r="A16" s="6"/>
      <c r="B16" s="124" t="s">
        <v>351</v>
      </c>
      <c r="C16" s="6"/>
      <c r="D16" s="225">
        <f>районы!D7</f>
        <v>1613.6799999999998</v>
      </c>
      <c r="E16" s="215">
        <f>районы!E7</f>
        <v>538744.54</v>
      </c>
      <c r="F16" s="228">
        <f>районы!F7</f>
        <v>111285.9</v>
      </c>
      <c r="G16" s="215">
        <f>районы!G7</f>
        <v>39700.3</v>
      </c>
      <c r="H16" s="215">
        <f>районы!H7</f>
        <v>39091.4</v>
      </c>
      <c r="I16" s="215">
        <f>районы!I7</f>
        <v>3023.8</v>
      </c>
      <c r="J16" s="215">
        <f>районы!J7</f>
        <v>29470.425</v>
      </c>
      <c r="K16" s="215">
        <f>районы!K7</f>
        <v>24255</v>
      </c>
      <c r="L16" s="215">
        <f>районы!L7</f>
        <v>23295</v>
      </c>
      <c r="M16" s="215">
        <f>районы!M7</f>
        <v>22586.4</v>
      </c>
      <c r="N16" s="215">
        <f>районы!N7</f>
        <v>21553.100000000002</v>
      </c>
      <c r="O16" s="215">
        <f>районы!O7</f>
        <v>19596.300000000003</v>
      </c>
      <c r="P16" s="215">
        <f>районы!P7</f>
        <v>427458.63999999996</v>
      </c>
      <c r="Q16" s="14"/>
      <c r="R16" s="14"/>
      <c r="S16" s="14"/>
    </row>
    <row r="17" spans="1:19" s="15" customFormat="1" ht="14.25">
      <c r="A17" s="6"/>
      <c r="B17" s="124"/>
      <c r="C17" s="6"/>
      <c r="D17" s="226"/>
      <c r="E17" s="226"/>
      <c r="F17" s="227"/>
      <c r="G17" s="226"/>
      <c r="H17" s="226"/>
      <c r="I17" s="226"/>
      <c r="J17" s="226"/>
      <c r="K17" s="226"/>
      <c r="L17" s="226"/>
      <c r="M17" s="226"/>
      <c r="N17" s="226"/>
      <c r="O17" s="226"/>
      <c r="P17" s="41"/>
      <c r="Q17" s="14"/>
      <c r="R17" s="14"/>
      <c r="S17" s="14"/>
    </row>
    <row r="18" spans="2:16" ht="15">
      <c r="B18" s="125" t="s">
        <v>135</v>
      </c>
      <c r="D18" s="20">
        <f aca="true" t="shared" si="2" ref="D18:O18">D19+D21+D23+D25+D27</f>
        <v>3.2</v>
      </c>
      <c r="E18" s="20">
        <f t="shared" si="2"/>
        <v>13095</v>
      </c>
      <c r="F18" s="157">
        <f>SUM(G18:J18)</f>
        <v>2715</v>
      </c>
      <c r="G18" s="20">
        <f t="shared" si="2"/>
        <v>1895</v>
      </c>
      <c r="H18" s="20">
        <f t="shared" si="2"/>
        <v>0</v>
      </c>
      <c r="I18" s="20">
        <f t="shared" si="2"/>
        <v>330</v>
      </c>
      <c r="J18" s="20">
        <f t="shared" si="2"/>
        <v>490</v>
      </c>
      <c r="K18" s="20">
        <f t="shared" si="2"/>
        <v>475</v>
      </c>
      <c r="L18" s="20">
        <f t="shared" si="2"/>
        <v>545</v>
      </c>
      <c r="M18" s="20">
        <f t="shared" si="2"/>
        <v>545</v>
      </c>
      <c r="N18" s="20">
        <f t="shared" si="2"/>
        <v>575</v>
      </c>
      <c r="O18" s="20">
        <f t="shared" si="2"/>
        <v>575</v>
      </c>
      <c r="P18" s="20">
        <f>P19+P21+P23+P25+P27</f>
        <v>10380</v>
      </c>
    </row>
    <row r="19" spans="1:16" s="15" customFormat="1" ht="38.25">
      <c r="A19" s="7"/>
      <c r="B19" s="102"/>
      <c r="C19" s="15" t="s">
        <v>352</v>
      </c>
      <c r="D19" s="7">
        <v>0.3</v>
      </c>
      <c r="E19" s="7">
        <v>475</v>
      </c>
      <c r="F19" s="154">
        <f>SUM(G19:I19)</f>
        <v>475</v>
      </c>
      <c r="G19" s="7">
        <v>375</v>
      </c>
      <c r="H19" s="7"/>
      <c r="I19" s="7">
        <v>100</v>
      </c>
      <c r="K19" s="7">
        <v>475</v>
      </c>
      <c r="L19" s="7"/>
      <c r="M19" s="7"/>
      <c r="N19" s="7"/>
      <c r="O19" s="7"/>
      <c r="P19" s="21"/>
    </row>
    <row r="20" spans="1:16" s="15" customFormat="1" ht="3.75" customHeight="1">
      <c r="A20" s="7"/>
      <c r="B20" s="101"/>
      <c r="D20" s="7"/>
      <c r="E20" s="7"/>
      <c r="F20" s="154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s="15" customFormat="1" ht="52.5" customHeight="1">
      <c r="A21" s="7"/>
      <c r="B21" s="103"/>
      <c r="C21" s="15" t="s">
        <v>353</v>
      </c>
      <c r="D21" s="7">
        <v>1.1</v>
      </c>
      <c r="E21" s="7">
        <v>1090</v>
      </c>
      <c r="F21" s="154">
        <v>1090</v>
      </c>
      <c r="G21" s="7">
        <v>760</v>
      </c>
      <c r="H21" s="7"/>
      <c r="I21" s="7">
        <v>130</v>
      </c>
      <c r="J21" s="7">
        <v>200</v>
      </c>
      <c r="K21" s="7"/>
      <c r="L21" s="7">
        <v>545</v>
      </c>
      <c r="M21" s="7">
        <v>545</v>
      </c>
      <c r="N21" s="7"/>
      <c r="O21" s="7"/>
      <c r="P21" s="21"/>
    </row>
    <row r="22" spans="1:16" s="15" customFormat="1" ht="2.25" customHeight="1">
      <c r="A22" s="7"/>
      <c r="B22" s="101"/>
      <c r="D22" s="7"/>
      <c r="E22" s="7"/>
      <c r="F22" s="154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s="15" customFormat="1" ht="63.75" customHeight="1">
      <c r="A23" s="7"/>
      <c r="B23" s="103"/>
      <c r="C23" s="15" t="s">
        <v>354</v>
      </c>
      <c r="D23" s="7">
        <v>1.8</v>
      </c>
      <c r="E23" s="7">
        <v>1150</v>
      </c>
      <c r="F23" s="154">
        <v>1150</v>
      </c>
      <c r="G23" s="7">
        <v>760</v>
      </c>
      <c r="H23" s="7"/>
      <c r="I23" s="7">
        <v>100</v>
      </c>
      <c r="J23" s="7">
        <v>290</v>
      </c>
      <c r="K23" s="7"/>
      <c r="L23" s="7"/>
      <c r="M23" s="7"/>
      <c r="N23" s="7">
        <v>575</v>
      </c>
      <c r="O23" s="7">
        <v>575</v>
      </c>
      <c r="P23" s="21"/>
    </row>
    <row r="24" spans="1:16" s="15" customFormat="1" ht="6.75" customHeight="1">
      <c r="A24" s="7"/>
      <c r="B24" s="103"/>
      <c r="D24" s="7"/>
      <c r="E24" s="7"/>
      <c r="F24" s="154"/>
      <c r="G24" s="7"/>
      <c r="H24" s="7"/>
      <c r="I24" s="7"/>
      <c r="J24" s="7"/>
      <c r="K24" s="7"/>
      <c r="L24" s="7"/>
      <c r="M24" s="7"/>
      <c r="N24" s="7"/>
      <c r="O24" s="7"/>
      <c r="P24" s="21"/>
    </row>
    <row r="25" spans="1:16" s="15" customFormat="1" ht="105" customHeight="1">
      <c r="A25" s="7"/>
      <c r="B25" s="103"/>
      <c r="C25" s="236" t="s">
        <v>322</v>
      </c>
      <c r="D25" s="7"/>
      <c r="E25" s="7">
        <v>4980</v>
      </c>
      <c r="F25" s="154">
        <v>0</v>
      </c>
      <c r="G25" s="7"/>
      <c r="H25" s="7"/>
      <c r="I25" s="7"/>
      <c r="J25" s="7"/>
      <c r="K25" s="7"/>
      <c r="L25" s="7"/>
      <c r="M25" s="7"/>
      <c r="N25" s="7"/>
      <c r="O25" s="7"/>
      <c r="P25" s="6">
        <v>4980</v>
      </c>
    </row>
    <row r="26" spans="1:16" s="15" customFormat="1" ht="9.75" customHeight="1">
      <c r="A26" s="7"/>
      <c r="B26" s="103"/>
      <c r="D26" s="7"/>
      <c r="E26" s="7"/>
      <c r="F26" s="154"/>
      <c r="G26" s="7"/>
      <c r="H26" s="7"/>
      <c r="I26" s="7"/>
      <c r="J26" s="7"/>
      <c r="K26" s="7"/>
      <c r="L26" s="7"/>
      <c r="M26" s="7"/>
      <c r="N26" s="7"/>
      <c r="O26" s="7"/>
      <c r="P26" s="21"/>
    </row>
    <row r="27" spans="1:16" s="15" customFormat="1" ht="89.25">
      <c r="A27" s="7"/>
      <c r="B27" s="103"/>
      <c r="C27" s="15" t="s">
        <v>760</v>
      </c>
      <c r="D27" s="7"/>
      <c r="E27" s="7">
        <v>5400</v>
      </c>
      <c r="F27" s="154">
        <v>0</v>
      </c>
      <c r="G27" s="7"/>
      <c r="H27" s="7"/>
      <c r="I27" s="7"/>
      <c r="J27" s="7"/>
      <c r="K27" s="7"/>
      <c r="L27" s="7"/>
      <c r="M27" s="7"/>
      <c r="N27" s="7"/>
      <c r="O27" s="7"/>
      <c r="P27" s="6">
        <v>5400</v>
      </c>
    </row>
    <row r="28" spans="1:16" s="15" customFormat="1" ht="28.5">
      <c r="A28" s="7"/>
      <c r="B28" s="126" t="s">
        <v>136</v>
      </c>
      <c r="D28" s="20">
        <f aca="true" t="shared" si="3" ref="D28:P28">D29+D31+D33+D35+D37+D40</f>
        <v>17.8</v>
      </c>
      <c r="E28" s="20">
        <f t="shared" si="3"/>
        <v>525</v>
      </c>
      <c r="F28" s="157">
        <f>F29+F31+F33+F35+F37+F40</f>
        <v>525</v>
      </c>
      <c r="G28" s="20">
        <f t="shared" si="3"/>
        <v>385</v>
      </c>
      <c r="H28" s="20">
        <f t="shared" si="3"/>
        <v>0</v>
      </c>
      <c r="I28" s="20">
        <f t="shared" si="3"/>
        <v>60</v>
      </c>
      <c r="J28" s="20">
        <f t="shared" si="3"/>
        <v>80</v>
      </c>
      <c r="K28" s="20">
        <f t="shared" si="3"/>
        <v>240</v>
      </c>
      <c r="L28" s="20">
        <f t="shared" si="3"/>
        <v>145</v>
      </c>
      <c r="M28" s="20">
        <f t="shared" si="3"/>
        <v>40</v>
      </c>
      <c r="N28" s="20">
        <f t="shared" si="3"/>
        <v>60</v>
      </c>
      <c r="O28" s="20">
        <f t="shared" si="3"/>
        <v>40</v>
      </c>
      <c r="P28" s="20">
        <f t="shared" si="3"/>
        <v>0</v>
      </c>
    </row>
    <row r="29" spans="1:19" s="14" customFormat="1" ht="111" customHeight="1">
      <c r="A29" s="22"/>
      <c r="B29" s="81"/>
      <c r="C29" s="22" t="s">
        <v>767</v>
      </c>
      <c r="D29" s="21">
        <v>0.5</v>
      </c>
      <c r="E29" s="21">
        <v>80</v>
      </c>
      <c r="F29" s="155">
        <v>80</v>
      </c>
      <c r="G29" s="21">
        <v>80</v>
      </c>
      <c r="H29" s="21"/>
      <c r="I29" s="23"/>
      <c r="J29" s="23"/>
      <c r="K29" s="21">
        <v>80</v>
      </c>
      <c r="L29" s="23"/>
      <c r="M29" s="23"/>
      <c r="N29" s="23"/>
      <c r="O29" s="23"/>
      <c r="P29" s="21"/>
      <c r="Q29" s="24"/>
      <c r="R29" s="25"/>
      <c r="S29" s="25"/>
    </row>
    <row r="30" spans="1:19" s="14" customFormat="1" ht="13.5">
      <c r="A30" s="22"/>
      <c r="B30" s="127"/>
      <c r="C30" s="22"/>
      <c r="D30" s="21"/>
      <c r="E30" s="21"/>
      <c r="F30" s="186"/>
      <c r="G30" s="21"/>
      <c r="H30" s="21"/>
      <c r="I30" s="23"/>
      <c r="J30" s="23"/>
      <c r="K30" s="21"/>
      <c r="L30" s="23"/>
      <c r="M30" s="23"/>
      <c r="N30" s="23"/>
      <c r="O30" s="23"/>
      <c r="P30" s="21"/>
      <c r="Q30" s="22"/>
      <c r="R30" s="22"/>
      <c r="S30" s="22"/>
    </row>
    <row r="31" spans="1:19" s="14" customFormat="1" ht="38.25">
      <c r="A31" s="22"/>
      <c r="B31" s="127"/>
      <c r="C31" s="22" t="s">
        <v>768</v>
      </c>
      <c r="D31" s="21">
        <v>2</v>
      </c>
      <c r="E31" s="21">
        <v>40</v>
      </c>
      <c r="F31" s="155">
        <v>40</v>
      </c>
      <c r="G31" s="21">
        <v>40</v>
      </c>
      <c r="H31" s="21"/>
      <c r="I31" s="23"/>
      <c r="J31" s="23"/>
      <c r="K31" s="21">
        <v>40</v>
      </c>
      <c r="L31" s="23"/>
      <c r="M31" s="23"/>
      <c r="N31" s="23"/>
      <c r="O31" s="23"/>
      <c r="P31" s="21"/>
      <c r="Q31" s="26"/>
      <c r="R31" s="26"/>
      <c r="S31" s="26"/>
    </row>
    <row r="32" spans="1:19" s="14" customFormat="1" ht="13.5">
      <c r="A32" s="22"/>
      <c r="B32" s="127"/>
      <c r="C32" s="22"/>
      <c r="D32" s="21"/>
      <c r="E32" s="21"/>
      <c r="F32" s="186"/>
      <c r="G32" s="21"/>
      <c r="H32" s="21"/>
      <c r="I32" s="23"/>
      <c r="J32" s="23"/>
      <c r="K32" s="21"/>
      <c r="L32" s="23"/>
      <c r="M32" s="23"/>
      <c r="N32" s="23"/>
      <c r="O32" s="23"/>
      <c r="P32" s="21"/>
      <c r="Q32" s="27"/>
      <c r="R32" s="27"/>
      <c r="S32" s="27"/>
    </row>
    <row r="33" spans="1:17" s="14" customFormat="1" ht="76.5">
      <c r="A33" s="22"/>
      <c r="B33" s="127"/>
      <c r="C33" s="22" t="s">
        <v>568</v>
      </c>
      <c r="D33" s="21">
        <v>2</v>
      </c>
      <c r="E33" s="21">
        <v>25</v>
      </c>
      <c r="F33" s="155">
        <v>25</v>
      </c>
      <c r="G33" s="21">
        <v>25</v>
      </c>
      <c r="H33" s="21"/>
      <c r="I33" s="21"/>
      <c r="J33" s="21"/>
      <c r="K33" s="21"/>
      <c r="L33" s="21">
        <v>25</v>
      </c>
      <c r="M33" s="23"/>
      <c r="N33" s="28"/>
      <c r="O33" s="21"/>
      <c r="P33" s="21"/>
      <c r="Q33" s="25"/>
    </row>
    <row r="34" spans="1:19" s="14" customFormat="1" ht="12.75">
      <c r="A34" s="22"/>
      <c r="B34" s="127"/>
      <c r="C34" s="22"/>
      <c r="D34" s="21"/>
      <c r="E34" s="21"/>
      <c r="F34" s="155"/>
      <c r="G34" s="21"/>
      <c r="H34" s="21"/>
      <c r="I34" s="21"/>
      <c r="J34" s="21"/>
      <c r="K34" s="21"/>
      <c r="L34" s="21"/>
      <c r="M34" s="23"/>
      <c r="N34" s="21"/>
      <c r="O34" s="21"/>
      <c r="P34" s="21"/>
      <c r="Q34" s="25"/>
      <c r="R34" s="25"/>
      <c r="S34" s="25"/>
    </row>
    <row r="35" spans="1:19" s="14" customFormat="1" ht="38.25">
      <c r="A35" s="22"/>
      <c r="B35" s="127"/>
      <c r="C35" s="22" t="s">
        <v>761</v>
      </c>
      <c r="D35" s="21">
        <v>12</v>
      </c>
      <c r="E35" s="21">
        <v>240</v>
      </c>
      <c r="F35" s="155">
        <v>240</v>
      </c>
      <c r="G35" s="21">
        <v>240</v>
      </c>
      <c r="H35" s="21"/>
      <c r="I35" s="21"/>
      <c r="J35" s="21"/>
      <c r="K35" s="21">
        <v>60</v>
      </c>
      <c r="L35" s="21">
        <v>60</v>
      </c>
      <c r="M35" s="21">
        <v>40</v>
      </c>
      <c r="N35" s="21">
        <v>40</v>
      </c>
      <c r="O35" s="21">
        <v>40</v>
      </c>
      <c r="P35" s="21"/>
      <c r="Q35" s="25"/>
      <c r="R35" s="25"/>
      <c r="S35" s="25"/>
    </row>
    <row r="36" spans="1:19" s="14" customFormat="1" ht="12.75">
      <c r="A36" s="22"/>
      <c r="B36" s="127"/>
      <c r="C36" s="22"/>
      <c r="D36" s="21"/>
      <c r="E36" s="21"/>
      <c r="F36" s="155"/>
      <c r="G36" s="21"/>
      <c r="H36" s="21"/>
      <c r="I36" s="21"/>
      <c r="J36" s="21"/>
      <c r="K36" s="21"/>
      <c r="L36" s="21"/>
      <c r="M36" s="23"/>
      <c r="N36" s="21"/>
      <c r="O36" s="21"/>
      <c r="P36" s="21"/>
      <c r="Q36" s="25"/>
      <c r="R36" s="25"/>
      <c r="S36" s="25"/>
    </row>
    <row r="37" spans="1:19" s="14" customFormat="1" ht="25.5">
      <c r="A37" s="22"/>
      <c r="B37" s="127"/>
      <c r="C37" s="22" t="s">
        <v>773</v>
      </c>
      <c r="D37" s="21">
        <v>1</v>
      </c>
      <c r="E37" s="21">
        <v>120</v>
      </c>
      <c r="F37" s="155">
        <v>120</v>
      </c>
      <c r="G37" s="21"/>
      <c r="H37" s="21"/>
      <c r="I37" s="21">
        <v>40</v>
      </c>
      <c r="J37" s="21">
        <v>80</v>
      </c>
      <c r="K37" s="21">
        <v>60</v>
      </c>
      <c r="L37" s="21">
        <v>60</v>
      </c>
      <c r="M37" s="28"/>
      <c r="N37" s="28"/>
      <c r="O37" s="21"/>
      <c r="P37" s="21"/>
      <c r="Q37" s="25"/>
      <c r="R37" s="25"/>
      <c r="S37" s="25"/>
    </row>
    <row r="38" spans="1:19" s="14" customFormat="1" ht="12.75">
      <c r="A38" s="22"/>
      <c r="B38" s="127"/>
      <c r="C38" s="22" t="s">
        <v>134</v>
      </c>
      <c r="D38" s="21"/>
      <c r="E38" s="21"/>
      <c r="F38" s="155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5"/>
      <c r="R38" s="25"/>
      <c r="S38" s="25"/>
    </row>
    <row r="39" spans="1:19" s="14" customFormat="1" ht="12.75">
      <c r="A39" s="22"/>
      <c r="B39" s="127"/>
      <c r="C39" s="22"/>
      <c r="D39" s="21"/>
      <c r="E39" s="21"/>
      <c r="F39" s="155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5"/>
      <c r="R39" s="25"/>
      <c r="S39" s="25"/>
    </row>
    <row r="40" spans="1:19" s="14" customFormat="1" ht="25.5">
      <c r="A40" s="22"/>
      <c r="B40" s="127"/>
      <c r="C40" s="22" t="s">
        <v>774</v>
      </c>
      <c r="D40" s="21">
        <v>0.3</v>
      </c>
      <c r="E40" s="21">
        <v>20</v>
      </c>
      <c r="F40" s="155">
        <v>20</v>
      </c>
      <c r="G40" s="21"/>
      <c r="H40" s="21"/>
      <c r="I40" s="21">
        <v>20</v>
      </c>
      <c r="J40" s="21"/>
      <c r="K40" s="21"/>
      <c r="L40" s="21"/>
      <c r="M40" s="21"/>
      <c r="N40" s="21">
        <v>20</v>
      </c>
      <c r="O40" s="21"/>
      <c r="P40" s="21"/>
      <c r="Q40" s="25"/>
      <c r="R40" s="25"/>
      <c r="S40" s="25"/>
    </row>
    <row r="41" spans="1:19" s="14" customFormat="1" ht="12.75">
      <c r="A41" s="22"/>
      <c r="B41" s="127"/>
      <c r="C41" s="22" t="s">
        <v>134</v>
      </c>
      <c r="D41" s="28"/>
      <c r="E41" s="28"/>
      <c r="F41" s="156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5"/>
      <c r="R41" s="25"/>
      <c r="S41" s="25"/>
    </row>
    <row r="42" spans="1:19" s="14" customFormat="1" ht="60.75" customHeight="1">
      <c r="A42" s="22"/>
      <c r="B42" s="127"/>
      <c r="C42" s="190" t="s">
        <v>762</v>
      </c>
      <c r="D42" s="21">
        <v>1.1</v>
      </c>
      <c r="E42" s="21">
        <v>130</v>
      </c>
      <c r="F42" s="155">
        <v>130</v>
      </c>
      <c r="G42" s="21"/>
      <c r="H42" s="21"/>
      <c r="I42" s="21"/>
      <c r="J42" s="21">
        <v>130</v>
      </c>
      <c r="K42" s="23"/>
      <c r="L42" s="21">
        <v>65</v>
      </c>
      <c r="M42" s="21">
        <v>65</v>
      </c>
      <c r="N42" s="28"/>
      <c r="O42" s="28"/>
      <c r="P42" s="21"/>
      <c r="Q42" s="25"/>
      <c r="S42" s="25"/>
    </row>
    <row r="43" spans="1:19" s="14" customFormat="1" ht="37.5" customHeight="1">
      <c r="A43" s="22"/>
      <c r="B43" s="127"/>
      <c r="C43" s="29"/>
      <c r="D43" s="21"/>
      <c r="E43" s="21"/>
      <c r="F43" s="155"/>
      <c r="G43" s="21"/>
      <c r="H43" s="21"/>
      <c r="I43" s="21"/>
      <c r="J43" s="21"/>
      <c r="K43" s="23"/>
      <c r="L43" s="21"/>
      <c r="M43" s="21"/>
      <c r="N43" s="28"/>
      <c r="O43" s="28"/>
      <c r="P43" s="21"/>
      <c r="Q43" s="25"/>
      <c r="S43" s="25"/>
    </row>
    <row r="44" spans="1:16" s="15" customFormat="1" ht="15">
      <c r="A44" s="7"/>
      <c r="B44" s="125" t="s">
        <v>138</v>
      </c>
      <c r="D44" s="20">
        <f aca="true" t="shared" si="4" ref="D44:P44">D45+D46+D48+D50+D52+D54+D56+D58+D60+D62+D64+D66+D68+D70+D72</f>
        <v>122.19</v>
      </c>
      <c r="E44" s="20">
        <f t="shared" si="4"/>
        <v>30781</v>
      </c>
      <c r="F44" s="157">
        <f>F45+F46+F48+F50+F52+F54+F56+F58+F60+F62+F64+F66+F68+F70+F72</f>
        <v>22840</v>
      </c>
      <c r="G44" s="20">
        <f t="shared" si="4"/>
        <v>13420</v>
      </c>
      <c r="H44" s="20">
        <f t="shared" si="4"/>
        <v>1582</v>
      </c>
      <c r="I44" s="20">
        <f t="shared" si="4"/>
        <v>2706</v>
      </c>
      <c r="J44" s="20">
        <f t="shared" si="4"/>
        <v>5132</v>
      </c>
      <c r="K44" s="20">
        <f t="shared" si="4"/>
        <v>5004</v>
      </c>
      <c r="L44" s="20">
        <f t="shared" si="4"/>
        <v>4630</v>
      </c>
      <c r="M44" s="20">
        <f t="shared" si="4"/>
        <v>5282</v>
      </c>
      <c r="N44" s="20">
        <f t="shared" si="4"/>
        <v>1768</v>
      </c>
      <c r="O44" s="20">
        <f t="shared" si="4"/>
        <v>6156</v>
      </c>
      <c r="P44" s="20">
        <f t="shared" si="4"/>
        <v>7941</v>
      </c>
    </row>
    <row r="45" spans="1:16" s="15" customFormat="1" ht="60" customHeight="1">
      <c r="A45" s="7"/>
      <c r="B45" s="102"/>
      <c r="C45" s="15" t="s">
        <v>763</v>
      </c>
      <c r="D45" s="7">
        <v>6.81</v>
      </c>
      <c r="E45" s="7">
        <v>1954</v>
      </c>
      <c r="F45" s="154">
        <v>1954</v>
      </c>
      <c r="G45" s="7">
        <v>316</v>
      </c>
      <c r="H45" s="7">
        <v>410</v>
      </c>
      <c r="I45" s="7">
        <v>612</v>
      </c>
      <c r="J45" s="7">
        <v>616</v>
      </c>
      <c r="K45" s="7">
        <v>160</v>
      </c>
      <c r="L45" s="7">
        <v>706</v>
      </c>
      <c r="M45" s="7">
        <v>746</v>
      </c>
      <c r="N45" s="7"/>
      <c r="O45" s="7">
        <v>342</v>
      </c>
      <c r="P45" s="7"/>
    </row>
    <row r="46" spans="1:16" s="15" customFormat="1" ht="53.25" customHeight="1">
      <c r="A46" s="7"/>
      <c r="B46" s="101"/>
      <c r="C46" s="15" t="s">
        <v>139</v>
      </c>
      <c r="D46" s="7">
        <v>22.65</v>
      </c>
      <c r="E46" s="7">
        <v>5909</v>
      </c>
      <c r="F46" s="154">
        <v>5468</v>
      </c>
      <c r="G46" s="7">
        <v>4869</v>
      </c>
      <c r="H46" s="7">
        <v>214</v>
      </c>
      <c r="I46" s="7">
        <v>253</v>
      </c>
      <c r="J46" s="7">
        <v>132</v>
      </c>
      <c r="K46" s="7">
        <v>72</v>
      </c>
      <c r="L46" s="7">
        <v>1659</v>
      </c>
      <c r="M46" s="7">
        <v>2750</v>
      </c>
      <c r="N46" s="7">
        <v>428</v>
      </c>
      <c r="O46" s="7">
        <v>559</v>
      </c>
      <c r="P46" s="7">
        <v>441</v>
      </c>
    </row>
    <row r="47" spans="1:16" s="15" customFormat="1" ht="10.5" customHeight="1">
      <c r="A47" s="7"/>
      <c r="B47" s="101"/>
      <c r="D47" s="7"/>
      <c r="E47" s="7"/>
      <c r="F47" s="154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s="15" customFormat="1" ht="48" customHeight="1">
      <c r="A48" s="7"/>
      <c r="B48" s="101"/>
      <c r="C48" s="15" t="s">
        <v>769</v>
      </c>
      <c r="D48" s="7">
        <v>19.8</v>
      </c>
      <c r="E48" s="7">
        <v>4350</v>
      </c>
      <c r="F48" s="154">
        <v>4350</v>
      </c>
      <c r="G48" s="7">
        <v>1510</v>
      </c>
      <c r="H48" s="7">
        <v>350</v>
      </c>
      <c r="I48" s="7">
        <v>400</v>
      </c>
      <c r="J48" s="7">
        <v>2090</v>
      </c>
      <c r="K48" s="7">
        <v>540</v>
      </c>
      <c r="L48" s="7">
        <v>210</v>
      </c>
      <c r="M48" s="7">
        <v>700</v>
      </c>
      <c r="N48" s="7"/>
      <c r="O48" s="7">
        <v>2900</v>
      </c>
      <c r="P48" s="7"/>
    </row>
    <row r="49" spans="1:16" s="15" customFormat="1" ht="12.75">
      <c r="A49" s="7"/>
      <c r="B49" s="101"/>
      <c r="F49" s="158"/>
      <c r="N49" s="7"/>
      <c r="P49" s="7"/>
    </row>
    <row r="50" spans="2:16" s="15" customFormat="1" ht="25.5">
      <c r="B50" s="102"/>
      <c r="C50" s="15" t="s">
        <v>764</v>
      </c>
      <c r="D50" s="7">
        <v>5.55</v>
      </c>
      <c r="E50" s="7">
        <v>1200</v>
      </c>
      <c r="F50" s="154">
        <v>1200</v>
      </c>
      <c r="G50" s="7">
        <v>1200</v>
      </c>
      <c r="H50" s="7"/>
      <c r="I50" s="7"/>
      <c r="J50" s="7"/>
      <c r="K50" s="7">
        <v>1200</v>
      </c>
      <c r="L50" s="7"/>
      <c r="M50" s="7"/>
      <c r="N50" s="7"/>
      <c r="O50" s="7"/>
      <c r="P50" s="7"/>
    </row>
    <row r="51" spans="2:16" s="15" customFormat="1" ht="12.75">
      <c r="B51" s="102"/>
      <c r="F51" s="158"/>
      <c r="P51" s="7"/>
    </row>
    <row r="52" spans="2:16" s="15" customFormat="1" ht="38.25">
      <c r="B52" s="102"/>
      <c r="C52" s="15" t="s">
        <v>140</v>
      </c>
      <c r="D52" s="7">
        <v>6.66</v>
      </c>
      <c r="E52" s="7">
        <v>1191</v>
      </c>
      <c r="F52" s="154">
        <v>1191</v>
      </c>
      <c r="G52" s="7">
        <v>500</v>
      </c>
      <c r="H52" s="7">
        <v>133</v>
      </c>
      <c r="I52" s="7">
        <v>295</v>
      </c>
      <c r="J52" s="7">
        <v>263</v>
      </c>
      <c r="K52" s="7">
        <v>191</v>
      </c>
      <c r="L52" s="7">
        <v>139</v>
      </c>
      <c r="M52" s="7">
        <v>361</v>
      </c>
      <c r="N52" s="7"/>
      <c r="O52" s="7">
        <v>500</v>
      </c>
      <c r="P52" s="7"/>
    </row>
    <row r="53" spans="2:16" s="15" customFormat="1" ht="9" customHeight="1">
      <c r="B53" s="102"/>
      <c r="D53" s="7"/>
      <c r="E53" s="7"/>
      <c r="F53" s="154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3:16" s="102" customFormat="1" ht="51.75" customHeight="1">
      <c r="C54" s="102" t="s">
        <v>141</v>
      </c>
      <c r="D54" s="101">
        <v>7.95</v>
      </c>
      <c r="E54" s="101">
        <v>1745</v>
      </c>
      <c r="F54" s="162">
        <v>1745</v>
      </c>
      <c r="G54" s="101">
        <v>740</v>
      </c>
      <c r="H54" s="101"/>
      <c r="I54" s="101">
        <v>230</v>
      </c>
      <c r="J54" s="101">
        <v>775</v>
      </c>
      <c r="K54" s="101">
        <v>390</v>
      </c>
      <c r="L54" s="101">
        <v>370</v>
      </c>
      <c r="M54" s="101">
        <v>420</v>
      </c>
      <c r="N54" s="101">
        <v>175</v>
      </c>
      <c r="O54" s="101">
        <v>390</v>
      </c>
      <c r="P54" s="101"/>
    </row>
    <row r="55" spans="2:16" s="15" customFormat="1" ht="12.75">
      <c r="B55" s="102"/>
      <c r="D55" s="7"/>
      <c r="E55" s="7"/>
      <c r="F55" s="154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2:16" s="15" customFormat="1" ht="25.5">
      <c r="B56" s="102"/>
      <c r="C56" s="15" t="s">
        <v>142</v>
      </c>
      <c r="D56" s="7">
        <v>11.77</v>
      </c>
      <c r="E56" s="7">
        <v>1421</v>
      </c>
      <c r="F56" s="154">
        <v>1421</v>
      </c>
      <c r="G56" s="7">
        <v>150</v>
      </c>
      <c r="H56" s="7">
        <v>160</v>
      </c>
      <c r="I56" s="7">
        <v>418</v>
      </c>
      <c r="J56" s="7">
        <v>693</v>
      </c>
      <c r="K56" s="7">
        <v>430</v>
      </c>
      <c r="L56" s="7">
        <v>286</v>
      </c>
      <c r="M56" s="7">
        <v>105</v>
      </c>
      <c r="N56" s="7">
        <v>300</v>
      </c>
      <c r="O56" s="7">
        <v>300</v>
      </c>
      <c r="P56" s="7"/>
    </row>
    <row r="57" spans="2:16" s="15" customFormat="1" ht="12.75">
      <c r="B57" s="102"/>
      <c r="F57" s="158"/>
      <c r="P57" s="7"/>
    </row>
    <row r="58" spans="2:16" s="15" customFormat="1" ht="38.25">
      <c r="B58" s="102"/>
      <c r="C58" s="15" t="s">
        <v>143</v>
      </c>
      <c r="D58" s="7">
        <v>7.15</v>
      </c>
      <c r="E58" s="7">
        <v>1320</v>
      </c>
      <c r="F58" s="154">
        <v>1320</v>
      </c>
      <c r="G58" s="7">
        <v>460</v>
      </c>
      <c r="H58" s="7">
        <v>260</v>
      </c>
      <c r="I58" s="7">
        <v>369</v>
      </c>
      <c r="J58" s="7">
        <v>231</v>
      </c>
      <c r="K58" s="7">
        <v>20</v>
      </c>
      <c r="L58" s="7">
        <v>460</v>
      </c>
      <c r="M58" s="7">
        <v>200</v>
      </c>
      <c r="N58" s="7">
        <v>625</v>
      </c>
      <c r="O58" s="7">
        <v>15</v>
      </c>
      <c r="P58" s="7"/>
    </row>
    <row r="59" spans="2:16" s="15" customFormat="1" ht="12.75">
      <c r="B59" s="102"/>
      <c r="D59" s="7"/>
      <c r="E59" s="7"/>
      <c r="F59" s="154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2:16" s="15" customFormat="1" ht="12.75">
      <c r="B60" s="102"/>
      <c r="C60" s="15" t="s">
        <v>765</v>
      </c>
      <c r="D60" s="7">
        <v>3.85</v>
      </c>
      <c r="E60" s="7">
        <v>651</v>
      </c>
      <c r="F60" s="154">
        <v>651</v>
      </c>
      <c r="G60" s="7">
        <v>135</v>
      </c>
      <c r="H60" s="7">
        <v>55</v>
      </c>
      <c r="I60" s="7">
        <v>129</v>
      </c>
      <c r="J60" s="7">
        <v>332</v>
      </c>
      <c r="K60" s="7">
        <v>411</v>
      </c>
      <c r="L60" s="7"/>
      <c r="M60" s="7"/>
      <c r="N60" s="7">
        <v>240</v>
      </c>
      <c r="O60" s="7"/>
      <c r="P60" s="7"/>
    </row>
    <row r="61" spans="2:16" s="15" customFormat="1" ht="12.75">
      <c r="B61" s="102"/>
      <c r="D61" s="7"/>
      <c r="E61" s="7"/>
      <c r="F61" s="154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2:16" s="15" customFormat="1" ht="12.75">
      <c r="B62" s="102"/>
      <c r="C62" s="15" t="s">
        <v>766</v>
      </c>
      <c r="D62" s="7">
        <v>5</v>
      </c>
      <c r="E62" s="7">
        <v>1090</v>
      </c>
      <c r="F62" s="154">
        <v>1090</v>
      </c>
      <c r="G62" s="7">
        <v>1090</v>
      </c>
      <c r="H62" s="7"/>
      <c r="I62" s="7"/>
      <c r="J62" s="7"/>
      <c r="K62" s="7">
        <v>1090</v>
      </c>
      <c r="L62" s="7"/>
      <c r="M62" s="7"/>
      <c r="N62" s="7"/>
      <c r="O62" s="7"/>
      <c r="P62" s="7"/>
    </row>
    <row r="63" spans="2:16" s="15" customFormat="1" ht="12.75">
      <c r="B63" s="102"/>
      <c r="D63" s="7"/>
      <c r="E63" s="7"/>
      <c r="F63" s="154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2:16" s="15" customFormat="1" ht="12.75">
      <c r="B64" s="102"/>
      <c r="C64" s="102" t="s">
        <v>241</v>
      </c>
      <c r="D64" s="7">
        <v>12</v>
      </c>
      <c r="E64" s="7">
        <v>7500</v>
      </c>
      <c r="F64" s="154">
        <v>0</v>
      </c>
      <c r="G64" s="7"/>
      <c r="H64" s="7"/>
      <c r="I64" s="7"/>
      <c r="J64" s="7"/>
      <c r="K64" s="7"/>
      <c r="L64" s="7"/>
      <c r="M64" s="7"/>
      <c r="N64" s="7"/>
      <c r="O64" s="7"/>
      <c r="P64" s="7">
        <v>7500</v>
      </c>
    </row>
    <row r="65" spans="2:16" s="15" customFormat="1" ht="12.75">
      <c r="B65" s="102"/>
      <c r="D65" s="7"/>
      <c r="E65" s="7"/>
      <c r="F65" s="154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2:16" s="15" customFormat="1" ht="12.75">
      <c r="B66" s="102"/>
      <c r="C66" s="15" t="s">
        <v>771</v>
      </c>
      <c r="D66" s="7">
        <v>1.5</v>
      </c>
      <c r="E66" s="7">
        <v>400</v>
      </c>
      <c r="F66" s="154">
        <v>400</v>
      </c>
      <c r="G66" s="7">
        <v>400</v>
      </c>
      <c r="H66" s="7"/>
      <c r="I66" s="7"/>
      <c r="J66" s="7"/>
      <c r="K66" s="7"/>
      <c r="L66" s="7">
        <v>400</v>
      </c>
      <c r="M66" s="7"/>
      <c r="N66" s="7"/>
      <c r="O66" s="7"/>
      <c r="P66" s="7"/>
    </row>
    <row r="67" spans="2:16" s="15" customFormat="1" ht="12.75">
      <c r="B67" s="102"/>
      <c r="D67" s="7"/>
      <c r="E67" s="7"/>
      <c r="F67" s="154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2:16" s="15" customFormat="1" ht="12.75">
      <c r="B68" s="102"/>
      <c r="C68" s="15" t="s">
        <v>770</v>
      </c>
      <c r="D68" s="7">
        <v>1.5</v>
      </c>
      <c r="E68" s="7">
        <v>400</v>
      </c>
      <c r="F68" s="154">
        <v>400</v>
      </c>
      <c r="G68" s="7">
        <v>400</v>
      </c>
      <c r="H68" s="7"/>
      <c r="I68" s="7"/>
      <c r="J68" s="7"/>
      <c r="K68" s="7"/>
      <c r="L68" s="7">
        <v>400</v>
      </c>
      <c r="M68" s="7"/>
      <c r="N68" s="7"/>
      <c r="O68" s="7"/>
      <c r="P68" s="7"/>
    </row>
    <row r="69" spans="2:16" s="15" customFormat="1" ht="12.75">
      <c r="B69" s="102"/>
      <c r="D69" s="7"/>
      <c r="E69" s="7"/>
      <c r="F69" s="154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2:16" s="15" customFormat="1" ht="12.75">
      <c r="B70" s="102"/>
      <c r="C70" s="15" t="s">
        <v>772</v>
      </c>
      <c r="D70" s="7">
        <v>4</v>
      </c>
      <c r="E70" s="7">
        <v>500</v>
      </c>
      <c r="F70" s="154">
        <v>500</v>
      </c>
      <c r="G70" s="7">
        <v>500</v>
      </c>
      <c r="H70" s="7"/>
      <c r="I70" s="7"/>
      <c r="J70" s="7"/>
      <c r="K70" s="7">
        <v>500</v>
      </c>
      <c r="L70" s="7"/>
      <c r="M70" s="7"/>
      <c r="N70" s="7"/>
      <c r="O70" s="7"/>
      <c r="P70" s="7"/>
    </row>
    <row r="71" spans="2:16" s="15" customFormat="1" ht="12.75">
      <c r="B71" s="102"/>
      <c r="D71" s="7"/>
      <c r="E71" s="7"/>
      <c r="F71" s="154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2:16" s="15" customFormat="1" ht="39.75" customHeight="1">
      <c r="B72" s="102"/>
      <c r="C72" s="15" t="s">
        <v>144</v>
      </c>
      <c r="D72" s="7">
        <v>6</v>
      </c>
      <c r="E72" s="7">
        <v>1150</v>
      </c>
      <c r="F72" s="154">
        <v>1150</v>
      </c>
      <c r="G72" s="7">
        <v>1150</v>
      </c>
      <c r="H72" s="7"/>
      <c r="I72" s="7"/>
      <c r="J72" s="7"/>
      <c r="K72" s="7"/>
      <c r="L72" s="7"/>
      <c r="M72" s="7"/>
      <c r="N72" s="7"/>
      <c r="O72" s="7">
        <v>1150</v>
      </c>
      <c r="P72" s="7"/>
    </row>
    <row r="73" spans="2:16" ht="15">
      <c r="B73" s="100" t="s">
        <v>463</v>
      </c>
      <c r="D73" s="30">
        <f aca="true" t="shared" si="5" ref="D73:P73">D74+D75+D76</f>
        <v>28</v>
      </c>
      <c r="E73" s="30">
        <f t="shared" si="5"/>
        <v>35000</v>
      </c>
      <c r="F73" s="180">
        <f>F74+F75+F76</f>
        <v>5000</v>
      </c>
      <c r="G73" s="30">
        <f t="shared" si="5"/>
        <v>2320</v>
      </c>
      <c r="H73" s="30">
        <f t="shared" si="5"/>
        <v>2230</v>
      </c>
      <c r="I73" s="30">
        <f t="shared" si="5"/>
        <v>450</v>
      </c>
      <c r="J73" s="30">
        <f t="shared" si="5"/>
        <v>0</v>
      </c>
      <c r="K73" s="30">
        <f t="shared" si="5"/>
        <v>1000</v>
      </c>
      <c r="L73" s="30">
        <f t="shared" si="5"/>
        <v>1000</v>
      </c>
      <c r="M73" s="30">
        <f t="shared" si="5"/>
        <v>1000</v>
      </c>
      <c r="N73" s="30">
        <f t="shared" si="5"/>
        <v>1000</v>
      </c>
      <c r="O73" s="30">
        <f t="shared" si="5"/>
        <v>1000</v>
      </c>
      <c r="P73" s="30">
        <f t="shared" si="5"/>
        <v>30000</v>
      </c>
    </row>
    <row r="74" spans="2:18" s="31" customFormat="1" ht="33" customHeight="1">
      <c r="B74" s="97"/>
      <c r="C74" s="32" t="s">
        <v>464</v>
      </c>
      <c r="D74" s="33">
        <v>6.65</v>
      </c>
      <c r="E74" s="33">
        <v>5000</v>
      </c>
      <c r="F74" s="159">
        <v>5000</v>
      </c>
      <c r="G74" s="34">
        <v>2320</v>
      </c>
      <c r="H74" s="33">
        <v>2230</v>
      </c>
      <c r="I74" s="33">
        <v>450</v>
      </c>
      <c r="J74" s="34"/>
      <c r="K74" s="33">
        <v>1000</v>
      </c>
      <c r="L74" s="33">
        <v>1000</v>
      </c>
      <c r="M74" s="33">
        <v>1000</v>
      </c>
      <c r="N74" s="33">
        <v>1000</v>
      </c>
      <c r="O74" s="35">
        <v>1000</v>
      </c>
      <c r="Q74" s="36"/>
      <c r="R74" s="36"/>
    </row>
    <row r="75" spans="2:18" s="31" customFormat="1" ht="51.75" customHeight="1">
      <c r="B75" s="97"/>
      <c r="C75" s="32" t="s">
        <v>775</v>
      </c>
      <c r="D75" s="33">
        <v>21.35</v>
      </c>
      <c r="E75" s="33">
        <v>10000</v>
      </c>
      <c r="F75" s="159">
        <v>0</v>
      </c>
      <c r="G75" s="34"/>
      <c r="H75" s="33"/>
      <c r="I75" s="33"/>
      <c r="J75" s="34"/>
      <c r="K75" s="33"/>
      <c r="L75" s="33"/>
      <c r="M75" s="33"/>
      <c r="N75" s="38"/>
      <c r="O75" s="35"/>
      <c r="P75" s="33">
        <v>10000</v>
      </c>
      <c r="Q75" s="36"/>
      <c r="R75" s="36"/>
    </row>
    <row r="76" spans="2:18" s="31" customFormat="1" ht="67.5" customHeight="1">
      <c r="B76" s="97"/>
      <c r="C76" s="32" t="s">
        <v>776</v>
      </c>
      <c r="D76" s="33"/>
      <c r="E76" s="33">
        <v>20000</v>
      </c>
      <c r="F76" s="159">
        <v>0</v>
      </c>
      <c r="G76" s="34"/>
      <c r="H76" s="33"/>
      <c r="I76" s="33"/>
      <c r="J76" s="34"/>
      <c r="K76" s="33"/>
      <c r="L76" s="33"/>
      <c r="M76" s="33"/>
      <c r="N76" s="33"/>
      <c r="O76" s="35"/>
      <c r="P76" s="118">
        <v>20000</v>
      </c>
      <c r="Q76" s="36"/>
      <c r="R76" s="36"/>
    </row>
    <row r="77" spans="2:18" s="31" customFormat="1" ht="15" customHeight="1">
      <c r="B77" s="97"/>
      <c r="C77" s="32"/>
      <c r="D77" s="33"/>
      <c r="E77" s="33"/>
      <c r="F77" s="159"/>
      <c r="G77" s="34"/>
      <c r="H77" s="33"/>
      <c r="I77" s="33"/>
      <c r="J77" s="34"/>
      <c r="K77" s="33"/>
      <c r="L77" s="33"/>
      <c r="M77" s="33"/>
      <c r="N77" s="33"/>
      <c r="O77" s="35"/>
      <c r="Q77" s="36"/>
      <c r="R77" s="36"/>
    </row>
    <row r="78" spans="2:16" s="89" customFormat="1" ht="28.5">
      <c r="B78" s="122" t="s">
        <v>145</v>
      </c>
      <c r="D78" s="90">
        <f aca="true" t="shared" si="6" ref="D78:P78">D79+D80+D81+D82+D83+D84+D85+D86+D87+D88+D89+D90+D91+D92+D93+D94+D95+D96</f>
        <v>82.43</v>
      </c>
      <c r="E78" s="90">
        <f t="shared" si="6"/>
        <v>9875</v>
      </c>
      <c r="F78" s="187">
        <f>F79+F80+F81+F82+F83+F84+F85+F86+F87+F88+F89+F90+F91+F92+F93+F94+F95+F96</f>
        <v>3490</v>
      </c>
      <c r="G78" s="90">
        <f t="shared" si="6"/>
        <v>3250</v>
      </c>
      <c r="H78" s="90">
        <f t="shared" si="6"/>
        <v>140</v>
      </c>
      <c r="I78" s="90">
        <f t="shared" si="6"/>
        <v>100</v>
      </c>
      <c r="J78" s="90">
        <f t="shared" si="6"/>
        <v>0</v>
      </c>
      <c r="K78" s="90">
        <f t="shared" si="6"/>
        <v>740</v>
      </c>
      <c r="L78" s="90">
        <f t="shared" si="6"/>
        <v>830</v>
      </c>
      <c r="M78" s="90">
        <f t="shared" si="6"/>
        <v>700</v>
      </c>
      <c r="N78" s="90">
        <f t="shared" si="6"/>
        <v>770</v>
      </c>
      <c r="O78" s="90">
        <f t="shared" si="6"/>
        <v>450</v>
      </c>
      <c r="P78" s="90">
        <f t="shared" si="6"/>
        <v>6385</v>
      </c>
    </row>
    <row r="79" spans="3:18" s="91" customFormat="1" ht="45.75" customHeight="1">
      <c r="C79" s="61" t="s">
        <v>777</v>
      </c>
      <c r="D79" s="92">
        <v>1.5</v>
      </c>
      <c r="E79" s="92">
        <v>290</v>
      </c>
      <c r="F79" s="160">
        <v>290</v>
      </c>
      <c r="G79" s="92">
        <v>250</v>
      </c>
      <c r="H79" s="92">
        <v>40</v>
      </c>
      <c r="I79" s="92"/>
      <c r="J79" s="92"/>
      <c r="K79" s="92">
        <v>290</v>
      </c>
      <c r="L79" s="92"/>
      <c r="M79" s="92"/>
      <c r="N79" s="93"/>
      <c r="O79" s="66"/>
      <c r="P79" s="108"/>
      <c r="Q79" s="94"/>
      <c r="R79" s="94"/>
    </row>
    <row r="80" spans="2:18" s="91" customFormat="1" ht="48" customHeight="1">
      <c r="B80" s="95"/>
      <c r="C80" s="61" t="s">
        <v>778</v>
      </c>
      <c r="D80" s="92">
        <v>6</v>
      </c>
      <c r="E80" s="92">
        <v>600</v>
      </c>
      <c r="F80" s="160">
        <v>0</v>
      </c>
      <c r="G80" s="92"/>
      <c r="H80" s="92"/>
      <c r="I80" s="92"/>
      <c r="J80" s="92"/>
      <c r="K80" s="92"/>
      <c r="L80" s="92"/>
      <c r="M80" s="92"/>
      <c r="N80" s="93"/>
      <c r="O80" s="66"/>
      <c r="P80" s="108">
        <v>600</v>
      </c>
      <c r="Q80" s="94"/>
      <c r="R80" s="94"/>
    </row>
    <row r="81" spans="2:18" s="91" customFormat="1" ht="40.5" customHeight="1">
      <c r="B81" s="95"/>
      <c r="C81" s="61" t="s">
        <v>113</v>
      </c>
      <c r="D81" s="92">
        <v>2</v>
      </c>
      <c r="E81" s="92">
        <v>960</v>
      </c>
      <c r="F81" s="160">
        <v>0</v>
      </c>
      <c r="G81" s="92"/>
      <c r="H81" s="92"/>
      <c r="I81" s="92"/>
      <c r="J81" s="92"/>
      <c r="K81" s="92"/>
      <c r="L81" s="92"/>
      <c r="M81" s="92"/>
      <c r="N81" s="93"/>
      <c r="O81" s="66"/>
      <c r="P81" s="108">
        <v>960</v>
      </c>
      <c r="Q81" s="94"/>
      <c r="R81" s="94"/>
    </row>
    <row r="82" spans="2:18" s="91" customFormat="1" ht="37.5" customHeight="1">
      <c r="B82" s="95"/>
      <c r="C82" s="61" t="s">
        <v>407</v>
      </c>
      <c r="D82" s="92">
        <v>9</v>
      </c>
      <c r="E82" s="92">
        <v>380</v>
      </c>
      <c r="F82" s="160">
        <v>380</v>
      </c>
      <c r="G82" s="92">
        <v>380</v>
      </c>
      <c r="H82" s="92"/>
      <c r="I82" s="92"/>
      <c r="J82" s="92"/>
      <c r="K82" s="92"/>
      <c r="L82" s="92">
        <v>380</v>
      </c>
      <c r="M82" s="92"/>
      <c r="N82" s="93"/>
      <c r="O82" s="93"/>
      <c r="P82" s="108"/>
      <c r="Q82" s="94"/>
      <c r="R82" s="94"/>
    </row>
    <row r="83" spans="2:18" s="91" customFormat="1" ht="52.5" customHeight="1">
      <c r="B83" s="95"/>
      <c r="C83" s="61" t="s">
        <v>779</v>
      </c>
      <c r="D83" s="92">
        <v>3</v>
      </c>
      <c r="E83" s="92">
        <v>200</v>
      </c>
      <c r="F83" s="160">
        <v>0</v>
      </c>
      <c r="G83" s="92"/>
      <c r="H83" s="92"/>
      <c r="I83" s="92"/>
      <c r="J83" s="92"/>
      <c r="K83" s="92"/>
      <c r="L83" s="92"/>
      <c r="M83" s="92"/>
      <c r="N83" s="93"/>
      <c r="O83" s="66"/>
      <c r="P83" s="108">
        <v>200</v>
      </c>
      <c r="Q83" s="94"/>
      <c r="R83" s="94"/>
    </row>
    <row r="84" spans="2:18" s="91" customFormat="1" ht="40.5" customHeight="1">
      <c r="B84" s="95"/>
      <c r="C84" s="61" t="s">
        <v>781</v>
      </c>
      <c r="D84" s="92">
        <v>15</v>
      </c>
      <c r="E84" s="92">
        <v>1800</v>
      </c>
      <c r="F84" s="160">
        <v>1800</v>
      </c>
      <c r="G84" s="92">
        <v>1700</v>
      </c>
      <c r="H84" s="92">
        <v>50</v>
      </c>
      <c r="I84" s="92">
        <v>50</v>
      </c>
      <c r="J84" s="92"/>
      <c r="K84" s="92"/>
      <c r="L84" s="92">
        <v>450</v>
      </c>
      <c r="M84" s="92">
        <v>450</v>
      </c>
      <c r="N84" s="92">
        <v>450</v>
      </c>
      <c r="O84" s="92">
        <v>450</v>
      </c>
      <c r="P84" s="104"/>
      <c r="Q84" s="94"/>
      <c r="R84" s="94"/>
    </row>
    <row r="85" spans="2:18" s="91" customFormat="1" ht="39.75" customHeight="1">
      <c r="B85" s="95"/>
      <c r="C85" s="61" t="s">
        <v>780</v>
      </c>
      <c r="D85" s="92">
        <v>15</v>
      </c>
      <c r="E85" s="92">
        <v>1800</v>
      </c>
      <c r="F85" s="160">
        <v>0</v>
      </c>
      <c r="G85" s="92"/>
      <c r="H85" s="92"/>
      <c r="I85" s="92"/>
      <c r="J85" s="92"/>
      <c r="K85" s="92"/>
      <c r="L85" s="92"/>
      <c r="M85" s="92"/>
      <c r="N85" s="93"/>
      <c r="O85" s="93"/>
      <c r="P85" s="108">
        <v>1800</v>
      </c>
      <c r="Q85" s="94"/>
      <c r="R85" s="94"/>
    </row>
    <row r="86" spans="2:18" s="96" customFormat="1" ht="59.25" customHeight="1">
      <c r="B86" s="95"/>
      <c r="C86" s="61" t="s">
        <v>147</v>
      </c>
      <c r="D86" s="59">
        <v>5</v>
      </c>
      <c r="E86" s="59">
        <v>600</v>
      </c>
      <c r="F86" s="160">
        <v>0</v>
      </c>
      <c r="G86" s="92"/>
      <c r="H86" s="59"/>
      <c r="I86" s="59"/>
      <c r="J86" s="92"/>
      <c r="K86" s="92"/>
      <c r="L86" s="92"/>
      <c r="M86" s="92"/>
      <c r="N86" s="93"/>
      <c r="O86" s="93"/>
      <c r="P86" s="109">
        <v>600</v>
      </c>
      <c r="Q86" s="94"/>
      <c r="R86" s="94"/>
    </row>
    <row r="87" spans="2:18" s="96" customFormat="1" ht="40.5" customHeight="1">
      <c r="B87" s="97"/>
      <c r="C87" s="61" t="s">
        <v>148</v>
      </c>
      <c r="D87" s="59">
        <v>0.52</v>
      </c>
      <c r="E87" s="59">
        <v>150</v>
      </c>
      <c r="F87" s="160">
        <v>0</v>
      </c>
      <c r="G87" s="92"/>
      <c r="H87" s="59"/>
      <c r="I87" s="59"/>
      <c r="J87" s="92"/>
      <c r="K87" s="59"/>
      <c r="L87" s="59"/>
      <c r="M87" s="59"/>
      <c r="N87" s="98"/>
      <c r="O87" s="99"/>
      <c r="P87" s="109">
        <v>150</v>
      </c>
      <c r="Q87" s="94"/>
      <c r="R87" s="94"/>
    </row>
    <row r="88" spans="2:18" s="96" customFormat="1" ht="42" customHeight="1">
      <c r="B88" s="97"/>
      <c r="C88" s="61" t="s">
        <v>149</v>
      </c>
      <c r="D88" s="59">
        <v>0.51</v>
      </c>
      <c r="E88" s="59">
        <v>200</v>
      </c>
      <c r="F88" s="160">
        <v>0</v>
      </c>
      <c r="G88" s="92"/>
      <c r="H88" s="59"/>
      <c r="I88" s="59"/>
      <c r="J88" s="92"/>
      <c r="K88" s="59"/>
      <c r="L88" s="59"/>
      <c r="M88" s="59"/>
      <c r="N88" s="98"/>
      <c r="O88" s="99"/>
      <c r="P88" s="109">
        <v>200</v>
      </c>
      <c r="Q88" s="94"/>
      <c r="R88" s="94"/>
    </row>
    <row r="89" spans="2:18" s="96" customFormat="1" ht="41.25" customHeight="1">
      <c r="B89" s="97"/>
      <c r="C89" s="61" t="s">
        <v>150</v>
      </c>
      <c r="D89" s="59">
        <v>0.6</v>
      </c>
      <c r="E89" s="59">
        <v>150</v>
      </c>
      <c r="F89" s="160">
        <v>0</v>
      </c>
      <c r="G89" s="92"/>
      <c r="H89" s="59"/>
      <c r="I89" s="59"/>
      <c r="J89" s="92"/>
      <c r="K89" s="59"/>
      <c r="L89" s="59"/>
      <c r="M89" s="59"/>
      <c r="N89" s="98"/>
      <c r="O89" s="99"/>
      <c r="P89" s="109">
        <v>150</v>
      </c>
      <c r="Q89" s="94"/>
      <c r="R89" s="94"/>
    </row>
    <row r="90" spans="2:18" s="96" customFormat="1" ht="54" customHeight="1">
      <c r="B90" s="97"/>
      <c r="C90" s="61" t="s">
        <v>782</v>
      </c>
      <c r="D90" s="59">
        <v>1.3</v>
      </c>
      <c r="E90" s="59">
        <f>395-150</f>
        <v>245</v>
      </c>
      <c r="F90" s="160">
        <v>0</v>
      </c>
      <c r="G90" s="92"/>
      <c r="H90" s="59"/>
      <c r="I90" s="59"/>
      <c r="J90" s="92"/>
      <c r="K90" s="59"/>
      <c r="L90" s="59"/>
      <c r="M90" s="59"/>
      <c r="N90" s="98"/>
      <c r="O90" s="99"/>
      <c r="P90" s="59">
        <f>395-150</f>
        <v>245</v>
      </c>
      <c r="Q90" s="94"/>
      <c r="R90" s="94"/>
    </row>
    <row r="91" spans="2:18" s="96" customFormat="1" ht="40.5" customHeight="1">
      <c r="B91" s="100"/>
      <c r="C91" s="61" t="s">
        <v>151</v>
      </c>
      <c r="D91" s="59">
        <v>12</v>
      </c>
      <c r="E91" s="59">
        <v>920</v>
      </c>
      <c r="F91" s="160">
        <v>0</v>
      </c>
      <c r="G91" s="92"/>
      <c r="H91" s="59"/>
      <c r="I91" s="59"/>
      <c r="J91" s="92"/>
      <c r="K91" s="59"/>
      <c r="L91" s="59"/>
      <c r="M91" s="59"/>
      <c r="N91" s="98"/>
      <c r="O91" s="98"/>
      <c r="P91" s="59">
        <v>920</v>
      </c>
      <c r="Q91" s="94"/>
      <c r="R91" s="94"/>
    </row>
    <row r="92" spans="2:18" s="96" customFormat="1" ht="53.25" customHeight="1">
      <c r="B92" s="97"/>
      <c r="C92" s="61" t="s">
        <v>0</v>
      </c>
      <c r="D92" s="59">
        <v>5</v>
      </c>
      <c r="E92" s="59">
        <v>500</v>
      </c>
      <c r="F92" s="160">
        <v>0</v>
      </c>
      <c r="G92" s="92"/>
      <c r="H92" s="59"/>
      <c r="I92" s="59"/>
      <c r="J92" s="92"/>
      <c r="K92" s="59"/>
      <c r="L92" s="59"/>
      <c r="M92" s="59"/>
      <c r="N92" s="98"/>
      <c r="O92" s="99"/>
      <c r="P92" s="59">
        <v>500</v>
      </c>
      <c r="Q92" s="94"/>
      <c r="R92" s="94"/>
    </row>
    <row r="93" spans="2:18" s="96" customFormat="1" ht="45.75" customHeight="1">
      <c r="B93" s="97"/>
      <c r="C93" s="61" t="s">
        <v>1</v>
      </c>
      <c r="D93" s="59">
        <v>0.5</v>
      </c>
      <c r="E93" s="59">
        <v>60</v>
      </c>
      <c r="F93" s="160">
        <v>0</v>
      </c>
      <c r="G93" s="92"/>
      <c r="H93" s="59"/>
      <c r="I93" s="59"/>
      <c r="J93" s="92"/>
      <c r="K93" s="59"/>
      <c r="L93" s="59"/>
      <c r="M93" s="59"/>
      <c r="N93" s="98"/>
      <c r="O93" s="99"/>
      <c r="P93" s="59">
        <v>60</v>
      </c>
      <c r="Q93" s="94"/>
      <c r="R93" s="94"/>
    </row>
    <row r="94" spans="2:18" s="96" customFormat="1" ht="42.75" customHeight="1">
      <c r="B94" s="97"/>
      <c r="C94" s="61" t="s">
        <v>114</v>
      </c>
      <c r="D94" s="59">
        <v>2.5</v>
      </c>
      <c r="E94" s="59">
        <v>450</v>
      </c>
      <c r="F94" s="160">
        <v>450</v>
      </c>
      <c r="G94" s="92">
        <v>390</v>
      </c>
      <c r="H94" s="59">
        <v>30</v>
      </c>
      <c r="I94" s="59">
        <v>30</v>
      </c>
      <c r="J94" s="92"/>
      <c r="K94" s="59">
        <v>450</v>
      </c>
      <c r="L94" s="59"/>
      <c r="M94" s="59"/>
      <c r="N94" s="98"/>
      <c r="O94" s="99"/>
      <c r="P94" s="59"/>
      <c r="Q94" s="94"/>
      <c r="R94" s="94"/>
    </row>
    <row r="95" spans="2:18" s="96" customFormat="1" ht="33.75" customHeight="1">
      <c r="B95" s="97"/>
      <c r="C95" s="61" t="s">
        <v>3</v>
      </c>
      <c r="D95" s="59">
        <v>1.5</v>
      </c>
      <c r="E95" s="59">
        <v>250</v>
      </c>
      <c r="F95" s="160">
        <v>250</v>
      </c>
      <c r="G95" s="92">
        <v>210</v>
      </c>
      <c r="H95" s="59">
        <v>20</v>
      </c>
      <c r="I95" s="59">
        <v>20</v>
      </c>
      <c r="J95" s="92"/>
      <c r="K95" s="59"/>
      <c r="L95" s="59"/>
      <c r="M95" s="59">
        <v>250</v>
      </c>
      <c r="N95" s="98"/>
      <c r="O95" s="99"/>
      <c r="P95" s="59"/>
      <c r="Q95" s="94"/>
      <c r="R95" s="94"/>
    </row>
    <row r="96" spans="2:18" s="96" customFormat="1" ht="36" customHeight="1">
      <c r="B96" s="97"/>
      <c r="C96" s="61" t="s">
        <v>2</v>
      </c>
      <c r="D96" s="59">
        <v>1.5</v>
      </c>
      <c r="E96" s="59">
        <v>320</v>
      </c>
      <c r="F96" s="160">
        <v>320</v>
      </c>
      <c r="G96" s="92">
        <v>320</v>
      </c>
      <c r="H96" s="59"/>
      <c r="I96" s="59"/>
      <c r="J96" s="92"/>
      <c r="K96" s="59"/>
      <c r="L96" s="59"/>
      <c r="M96" s="59"/>
      <c r="N96" s="59">
        <v>320</v>
      </c>
      <c r="O96" s="99"/>
      <c r="P96" s="59"/>
      <c r="Q96" s="94"/>
      <c r="R96" s="94"/>
    </row>
    <row r="97" spans="2:18" s="96" customFormat="1" ht="20.25" customHeight="1">
      <c r="B97" s="97"/>
      <c r="C97" s="61"/>
      <c r="D97" s="59"/>
      <c r="E97" s="59"/>
      <c r="F97" s="160"/>
      <c r="G97" s="92"/>
      <c r="H97" s="59"/>
      <c r="I97" s="59"/>
      <c r="J97" s="92"/>
      <c r="K97" s="59"/>
      <c r="L97" s="59"/>
      <c r="M97" s="59"/>
      <c r="N97" s="98"/>
      <c r="O97" s="99"/>
      <c r="P97" s="59"/>
      <c r="Q97" s="94"/>
      <c r="R97" s="94"/>
    </row>
    <row r="98" spans="2:16" s="89" customFormat="1" ht="15">
      <c r="B98" s="124" t="s">
        <v>339</v>
      </c>
      <c r="D98" s="90">
        <f aca="true" t="shared" si="7" ref="D98:P98">D99+D101+D103+D105+D107+D109+D111+D113+D115+D117+D119+D121+D123</f>
        <v>27.08</v>
      </c>
      <c r="E98" s="90">
        <f t="shared" si="7"/>
        <v>9490</v>
      </c>
      <c r="F98" s="187">
        <f>F99+F101+F103+F105+F107+F109+F111+F113+F115+F117+F119+F121+F123</f>
        <v>5795</v>
      </c>
      <c r="G98" s="90">
        <f t="shared" si="7"/>
        <v>2910</v>
      </c>
      <c r="H98" s="90">
        <f t="shared" si="7"/>
        <v>2060</v>
      </c>
      <c r="I98" s="90">
        <f t="shared" si="7"/>
        <v>290</v>
      </c>
      <c r="J98" s="90">
        <f t="shared" si="7"/>
        <v>535</v>
      </c>
      <c r="K98" s="90">
        <f t="shared" si="7"/>
        <v>1369</v>
      </c>
      <c r="L98" s="90">
        <f t="shared" si="7"/>
        <v>1310</v>
      </c>
      <c r="M98" s="90">
        <f t="shared" si="7"/>
        <v>1060</v>
      </c>
      <c r="N98" s="90">
        <f t="shared" si="7"/>
        <v>1040</v>
      </c>
      <c r="O98" s="90">
        <f t="shared" si="7"/>
        <v>1016</v>
      </c>
      <c r="P98" s="90">
        <f t="shared" si="7"/>
        <v>3695</v>
      </c>
    </row>
    <row r="99" spans="1:16" s="81" customFormat="1" ht="38.25">
      <c r="A99" s="83"/>
      <c r="C99" s="81" t="s">
        <v>4</v>
      </c>
      <c r="D99" s="83">
        <v>6.5</v>
      </c>
      <c r="E99" s="83">
        <v>3320</v>
      </c>
      <c r="F99" s="161">
        <v>3320</v>
      </c>
      <c r="G99" s="83">
        <v>1900</v>
      </c>
      <c r="H99" s="83">
        <v>1300</v>
      </c>
      <c r="I99" s="83">
        <v>120</v>
      </c>
      <c r="J99" s="83"/>
      <c r="K99" s="83">
        <v>664</v>
      </c>
      <c r="L99" s="83">
        <v>720</v>
      </c>
      <c r="M99" s="83">
        <v>645</v>
      </c>
      <c r="N99" s="83">
        <v>645</v>
      </c>
      <c r="O99" s="83">
        <v>646</v>
      </c>
      <c r="P99" s="66"/>
    </row>
    <row r="100" spans="1:16" s="81" customFormat="1" ht="12.75">
      <c r="A100" s="83"/>
      <c r="B100" s="83"/>
      <c r="E100" s="83"/>
      <c r="F100" s="161"/>
      <c r="G100" s="83"/>
      <c r="H100" s="83"/>
      <c r="I100" s="83"/>
      <c r="J100" s="83"/>
      <c r="K100" s="83"/>
      <c r="L100" s="83"/>
      <c r="M100" s="83"/>
      <c r="N100" s="83"/>
      <c r="O100" s="83"/>
      <c r="P100" s="66"/>
    </row>
    <row r="101" spans="1:16" s="102" customFormat="1" ht="38.25">
      <c r="A101" s="101"/>
      <c r="B101" s="101"/>
      <c r="C101" s="102" t="s">
        <v>158</v>
      </c>
      <c r="D101" s="101">
        <v>1.3</v>
      </c>
      <c r="E101" s="101">
        <v>510</v>
      </c>
      <c r="F101" s="162">
        <v>510</v>
      </c>
      <c r="G101" s="101">
        <v>300</v>
      </c>
      <c r="H101" s="101">
        <v>180</v>
      </c>
      <c r="I101" s="101">
        <v>30</v>
      </c>
      <c r="J101" s="101"/>
      <c r="K101" s="101">
        <v>510</v>
      </c>
      <c r="L101" s="101"/>
      <c r="M101" s="101"/>
      <c r="N101" s="101"/>
      <c r="O101" s="101"/>
      <c r="P101" s="105"/>
    </row>
    <row r="102" spans="1:16" s="102" customFormat="1" ht="12.75">
      <c r="A102" s="101"/>
      <c r="B102" s="101"/>
      <c r="E102" s="101"/>
      <c r="F102" s="162"/>
      <c r="G102" s="101"/>
      <c r="H102" s="101"/>
      <c r="I102" s="101"/>
      <c r="J102" s="101"/>
      <c r="K102" s="101"/>
      <c r="L102" s="101"/>
      <c r="M102" s="101"/>
      <c r="N102" s="101"/>
      <c r="O102" s="101"/>
      <c r="P102" s="105"/>
    </row>
    <row r="103" spans="1:16" s="102" customFormat="1" ht="38.25">
      <c r="A103" s="101"/>
      <c r="B103" s="101"/>
      <c r="C103" s="102" t="s">
        <v>5</v>
      </c>
      <c r="D103" s="101">
        <v>0.9</v>
      </c>
      <c r="E103" s="101">
        <v>325</v>
      </c>
      <c r="F103" s="162">
        <v>325</v>
      </c>
      <c r="G103" s="101">
        <v>150</v>
      </c>
      <c r="H103" s="101">
        <v>150</v>
      </c>
      <c r="I103" s="101">
        <v>25</v>
      </c>
      <c r="J103" s="101"/>
      <c r="K103" s="101"/>
      <c r="L103" s="101"/>
      <c r="M103" s="101"/>
      <c r="N103" s="101">
        <v>325</v>
      </c>
      <c r="O103" s="101"/>
      <c r="P103" s="105"/>
    </row>
    <row r="104" spans="1:16" s="102" customFormat="1" ht="12.75">
      <c r="A104" s="101"/>
      <c r="B104" s="101"/>
      <c r="D104" s="101"/>
      <c r="E104" s="101"/>
      <c r="F104" s="162"/>
      <c r="G104" s="101"/>
      <c r="H104" s="101"/>
      <c r="I104" s="101"/>
      <c r="J104" s="101"/>
      <c r="K104" s="101"/>
      <c r="L104" s="101"/>
      <c r="M104" s="101"/>
      <c r="N104" s="101"/>
      <c r="O104" s="101"/>
      <c r="P104" s="105"/>
    </row>
    <row r="105" spans="1:16" s="102" customFormat="1" ht="38.25">
      <c r="A105" s="101"/>
      <c r="B105" s="101"/>
      <c r="C105" s="102" t="s">
        <v>159</v>
      </c>
      <c r="D105" s="101">
        <v>0.7</v>
      </c>
      <c r="E105" s="101">
        <v>285</v>
      </c>
      <c r="F105" s="162">
        <v>285</v>
      </c>
      <c r="G105" s="101">
        <v>170</v>
      </c>
      <c r="H105" s="101">
        <v>100</v>
      </c>
      <c r="I105" s="101">
        <v>15</v>
      </c>
      <c r="J105" s="101"/>
      <c r="K105" s="101"/>
      <c r="L105" s="101"/>
      <c r="M105" s="101"/>
      <c r="N105" s="101"/>
      <c r="O105" s="101">
        <v>285</v>
      </c>
      <c r="P105" s="105"/>
    </row>
    <row r="106" spans="1:16" s="102" customFormat="1" ht="12.75">
      <c r="A106" s="101"/>
      <c r="B106" s="101"/>
      <c r="D106" s="101"/>
      <c r="E106" s="101"/>
      <c r="F106" s="16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5"/>
    </row>
    <row r="107" spans="1:16" s="102" customFormat="1" ht="38.25">
      <c r="A107" s="101"/>
      <c r="B107" s="101"/>
      <c r="C107" s="102" t="s">
        <v>160</v>
      </c>
      <c r="D107" s="101">
        <v>0.8</v>
      </c>
      <c r="E107" s="101">
        <v>340</v>
      </c>
      <c r="F107" s="162">
        <v>340</v>
      </c>
      <c r="G107" s="101">
        <v>170</v>
      </c>
      <c r="H107" s="101">
        <v>160</v>
      </c>
      <c r="I107" s="101">
        <v>10</v>
      </c>
      <c r="J107" s="101"/>
      <c r="K107" s="101"/>
      <c r="L107" s="101">
        <v>200</v>
      </c>
      <c r="M107" s="101">
        <v>140</v>
      </c>
      <c r="N107" s="101"/>
      <c r="O107" s="101"/>
      <c r="P107" s="105"/>
    </row>
    <row r="108" spans="1:16" s="102" customFormat="1" ht="12.75">
      <c r="A108" s="101"/>
      <c r="B108" s="101"/>
      <c r="E108" s="101"/>
      <c r="F108" s="162"/>
      <c r="G108" s="101"/>
      <c r="H108" s="101"/>
      <c r="I108" s="101"/>
      <c r="J108" s="101"/>
      <c r="K108" s="101"/>
      <c r="L108" s="101"/>
      <c r="M108" s="101"/>
      <c r="N108" s="101"/>
      <c r="O108" s="101"/>
      <c r="P108" s="105"/>
    </row>
    <row r="109" spans="1:16" s="102" customFormat="1" ht="51">
      <c r="A109" s="101"/>
      <c r="B109" s="103"/>
      <c r="C109" s="102" t="s">
        <v>161</v>
      </c>
      <c r="D109" s="101">
        <v>0.8</v>
      </c>
      <c r="E109" s="101">
        <v>430</v>
      </c>
      <c r="F109" s="162">
        <v>0</v>
      </c>
      <c r="G109" s="101"/>
      <c r="H109" s="101"/>
      <c r="I109" s="101"/>
      <c r="J109" s="101"/>
      <c r="K109" s="101"/>
      <c r="L109" s="101"/>
      <c r="M109" s="101"/>
      <c r="N109" s="101"/>
      <c r="O109" s="101"/>
      <c r="P109" s="101">
        <v>430</v>
      </c>
    </row>
    <row r="110" spans="1:16" s="102" customFormat="1" ht="12.75">
      <c r="A110" s="101"/>
      <c r="B110" s="101"/>
      <c r="D110" s="101"/>
      <c r="E110" s="101"/>
      <c r="F110" s="162"/>
      <c r="G110" s="101"/>
      <c r="H110" s="101"/>
      <c r="I110" s="101"/>
      <c r="J110" s="101"/>
      <c r="K110" s="101"/>
      <c r="L110" s="101"/>
      <c r="M110" s="101"/>
      <c r="N110" s="101"/>
      <c r="O110" s="101"/>
      <c r="P110" s="105"/>
    </row>
    <row r="111" spans="1:16" s="102" customFormat="1" ht="25.5">
      <c r="A111" s="101"/>
      <c r="B111" s="101"/>
      <c r="C111" s="102" t="s">
        <v>6</v>
      </c>
      <c r="D111" s="101">
        <v>0.85</v>
      </c>
      <c r="E111" s="101">
        <v>540</v>
      </c>
      <c r="F111" s="162">
        <v>540</v>
      </c>
      <c r="G111" s="101">
        <v>135</v>
      </c>
      <c r="H111" s="101">
        <v>120</v>
      </c>
      <c r="I111" s="101">
        <v>30</v>
      </c>
      <c r="J111" s="101">
        <v>255</v>
      </c>
      <c r="K111" s="101"/>
      <c r="L111" s="101">
        <v>330</v>
      </c>
      <c r="M111" s="101">
        <v>210</v>
      </c>
      <c r="N111" s="101"/>
      <c r="O111" s="101"/>
      <c r="P111" s="105"/>
    </row>
    <row r="112" spans="1:16" s="102" customFormat="1" ht="12.75">
      <c r="A112" s="101"/>
      <c r="B112" s="101"/>
      <c r="D112" s="101"/>
      <c r="E112" s="101"/>
      <c r="F112" s="162"/>
      <c r="G112" s="101"/>
      <c r="H112" s="101"/>
      <c r="I112" s="101"/>
      <c r="J112" s="101"/>
      <c r="K112" s="101"/>
      <c r="L112" s="101"/>
      <c r="M112" s="101"/>
      <c r="N112" s="101"/>
      <c r="O112" s="101"/>
      <c r="P112" s="105"/>
    </row>
    <row r="113" spans="1:16" s="102" customFormat="1" ht="25.5">
      <c r="A113" s="101"/>
      <c r="B113" s="101"/>
      <c r="C113" s="102" t="s">
        <v>7</v>
      </c>
      <c r="D113" s="101">
        <v>0.45</v>
      </c>
      <c r="E113" s="101">
        <v>195</v>
      </c>
      <c r="F113" s="162">
        <v>0</v>
      </c>
      <c r="G113" s="101"/>
      <c r="H113" s="101"/>
      <c r="I113" s="101"/>
      <c r="J113" s="101"/>
      <c r="K113" s="101"/>
      <c r="L113" s="101"/>
      <c r="M113" s="101"/>
      <c r="N113" s="101"/>
      <c r="O113" s="101"/>
      <c r="P113" s="101">
        <v>195</v>
      </c>
    </row>
    <row r="114" spans="1:16" s="102" customFormat="1" ht="12.75">
      <c r="A114" s="101"/>
      <c r="B114" s="101"/>
      <c r="E114" s="101"/>
      <c r="F114" s="162"/>
      <c r="G114" s="101"/>
      <c r="H114" s="101"/>
      <c r="I114" s="101"/>
      <c r="J114" s="101"/>
      <c r="K114" s="101"/>
      <c r="L114" s="101"/>
      <c r="M114" s="101"/>
      <c r="N114" s="101"/>
      <c r="O114" s="101"/>
      <c r="P114" s="105"/>
    </row>
    <row r="115" spans="1:16" s="102" customFormat="1" ht="38.25">
      <c r="A115" s="101"/>
      <c r="B115" s="101"/>
      <c r="C115" s="102" t="s">
        <v>162</v>
      </c>
      <c r="D115" s="101">
        <v>0.54</v>
      </c>
      <c r="E115" s="101">
        <v>145</v>
      </c>
      <c r="F115" s="162">
        <v>145</v>
      </c>
      <c r="G115" s="101">
        <v>85</v>
      </c>
      <c r="H115" s="101">
        <v>50</v>
      </c>
      <c r="I115" s="101">
        <v>10</v>
      </c>
      <c r="J115" s="101"/>
      <c r="K115" s="101">
        <v>145</v>
      </c>
      <c r="L115" s="101"/>
      <c r="M115" s="101"/>
      <c r="N115" s="101"/>
      <c r="O115" s="101"/>
      <c r="P115" s="105"/>
    </row>
    <row r="116" spans="1:16" s="102" customFormat="1" ht="12.75">
      <c r="A116" s="101"/>
      <c r="B116" s="101"/>
      <c r="D116" s="101"/>
      <c r="E116" s="101"/>
      <c r="F116" s="162"/>
      <c r="G116" s="101"/>
      <c r="H116" s="101"/>
      <c r="I116" s="101"/>
      <c r="J116" s="101"/>
      <c r="K116" s="101"/>
      <c r="L116" s="101"/>
      <c r="M116" s="101"/>
      <c r="N116" s="101"/>
      <c r="O116" s="101"/>
      <c r="P116" s="105"/>
    </row>
    <row r="117" spans="1:16" s="102" customFormat="1" ht="51">
      <c r="A117" s="101"/>
      <c r="B117" s="101"/>
      <c r="C117" s="102" t="s">
        <v>163</v>
      </c>
      <c r="D117" s="101">
        <v>0.64</v>
      </c>
      <c r="E117" s="101">
        <v>340</v>
      </c>
      <c r="F117" s="162">
        <v>0</v>
      </c>
      <c r="G117" s="101"/>
      <c r="H117" s="101"/>
      <c r="I117" s="101"/>
      <c r="J117" s="101"/>
      <c r="K117" s="101"/>
      <c r="L117" s="101"/>
      <c r="M117" s="101"/>
      <c r="N117" s="101"/>
      <c r="O117" s="101"/>
      <c r="P117" s="101">
        <v>340</v>
      </c>
    </row>
    <row r="118" spans="1:16" s="102" customFormat="1" ht="12.75">
      <c r="A118" s="101"/>
      <c r="B118" s="101"/>
      <c r="E118" s="101"/>
      <c r="F118" s="162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</row>
    <row r="119" spans="1:16" s="102" customFormat="1" ht="25.5">
      <c r="A119" s="101"/>
      <c r="B119" s="101"/>
      <c r="C119" s="102" t="s">
        <v>164</v>
      </c>
      <c r="D119" s="101">
        <v>0.7</v>
      </c>
      <c r="E119" s="101">
        <v>210</v>
      </c>
      <c r="F119" s="162">
        <v>0</v>
      </c>
      <c r="G119" s="101"/>
      <c r="H119" s="101"/>
      <c r="I119" s="101"/>
      <c r="J119" s="101"/>
      <c r="K119" s="101"/>
      <c r="L119" s="101"/>
      <c r="M119" s="101"/>
      <c r="N119" s="101"/>
      <c r="O119" s="101"/>
      <c r="P119" s="101">
        <v>210</v>
      </c>
    </row>
    <row r="120" spans="1:16" s="102" customFormat="1" ht="12.75">
      <c r="A120" s="101"/>
      <c r="B120" s="101"/>
      <c r="D120" s="101"/>
      <c r="E120" s="101"/>
      <c r="F120" s="162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</row>
    <row r="121" spans="1:16" s="102" customFormat="1" ht="38.25">
      <c r="A121" s="101"/>
      <c r="B121" s="103"/>
      <c r="C121" s="102" t="s">
        <v>8</v>
      </c>
      <c r="D121" s="101">
        <v>3.8</v>
      </c>
      <c r="E121" s="101">
        <v>2520</v>
      </c>
      <c r="F121" s="162">
        <v>0</v>
      </c>
      <c r="G121" s="101"/>
      <c r="H121" s="101"/>
      <c r="I121" s="101"/>
      <c r="J121" s="101"/>
      <c r="K121" s="101"/>
      <c r="L121" s="101"/>
      <c r="M121" s="101"/>
      <c r="N121" s="101"/>
      <c r="O121" s="101"/>
      <c r="P121" s="101">
        <v>2520</v>
      </c>
    </row>
    <row r="122" spans="1:16" s="102" customFormat="1" ht="12.75">
      <c r="A122" s="101"/>
      <c r="B122" s="101"/>
      <c r="D122" s="101"/>
      <c r="E122" s="101"/>
      <c r="F122" s="162"/>
      <c r="G122" s="101"/>
      <c r="H122" s="101"/>
      <c r="I122" s="101"/>
      <c r="J122" s="101"/>
      <c r="K122" s="101"/>
      <c r="L122" s="101"/>
      <c r="M122" s="101"/>
      <c r="N122" s="101"/>
      <c r="O122" s="101"/>
      <c r="P122" s="105"/>
    </row>
    <row r="123" spans="1:16" s="102" customFormat="1" ht="25.5">
      <c r="A123" s="101"/>
      <c r="B123" s="101"/>
      <c r="C123" s="102" t="s">
        <v>165</v>
      </c>
      <c r="D123" s="101">
        <v>9.1</v>
      </c>
      <c r="E123" s="101">
        <v>330</v>
      </c>
      <c r="F123" s="162">
        <v>330</v>
      </c>
      <c r="G123" s="101"/>
      <c r="H123" s="101"/>
      <c r="I123" s="101">
        <v>50</v>
      </c>
      <c r="J123" s="101">
        <v>280</v>
      </c>
      <c r="K123" s="101">
        <v>50</v>
      </c>
      <c r="L123" s="101">
        <v>60</v>
      </c>
      <c r="M123" s="101">
        <v>65</v>
      </c>
      <c r="N123" s="101">
        <v>70</v>
      </c>
      <c r="O123" s="101">
        <v>85</v>
      </c>
      <c r="P123" s="105"/>
    </row>
    <row r="124" spans="2:16" ht="17.25" customHeight="1">
      <c r="B124" s="89"/>
      <c r="F124" s="163"/>
      <c r="P124" s="106"/>
    </row>
    <row r="125" spans="2:16" ht="18" customHeight="1">
      <c r="B125" s="124" t="s">
        <v>166</v>
      </c>
      <c r="D125" s="30">
        <f aca="true" t="shared" si="8" ref="D125:P125">D126+D128+D130+D130+D132+D134+D136+D138</f>
        <v>75</v>
      </c>
      <c r="E125" s="30">
        <f t="shared" si="8"/>
        <v>81000</v>
      </c>
      <c r="F125" s="180">
        <f>F126+F128+F130+F130+F132+F134+F136+F138</f>
        <v>25000</v>
      </c>
      <c r="G125" s="30">
        <f t="shared" si="8"/>
        <v>2800</v>
      </c>
      <c r="H125" s="30">
        <f t="shared" si="8"/>
        <v>1500</v>
      </c>
      <c r="I125" s="30">
        <f t="shared" si="8"/>
        <v>1500</v>
      </c>
      <c r="J125" s="30">
        <f t="shared" si="8"/>
        <v>19200</v>
      </c>
      <c r="K125" s="30">
        <f t="shared" si="8"/>
        <v>5000</v>
      </c>
      <c r="L125" s="30">
        <f t="shared" si="8"/>
        <v>5000</v>
      </c>
      <c r="M125" s="30">
        <f t="shared" si="8"/>
        <v>5000</v>
      </c>
      <c r="N125" s="30">
        <f t="shared" si="8"/>
        <v>5000</v>
      </c>
      <c r="O125" s="30">
        <f t="shared" si="8"/>
        <v>5000</v>
      </c>
      <c r="P125" s="30">
        <f t="shared" si="8"/>
        <v>56000</v>
      </c>
    </row>
    <row r="126" spans="1:16" s="14" customFormat="1" ht="64.5" customHeight="1">
      <c r="A126" s="6"/>
      <c r="B126" s="81"/>
      <c r="C126" s="81" t="s">
        <v>9</v>
      </c>
      <c r="D126" s="6">
        <v>21</v>
      </c>
      <c r="E126" s="6">
        <v>25000</v>
      </c>
      <c r="F126" s="164">
        <v>25000</v>
      </c>
      <c r="G126" s="6">
        <v>2800</v>
      </c>
      <c r="H126" s="6">
        <v>1500</v>
      </c>
      <c r="I126" s="6">
        <v>1500</v>
      </c>
      <c r="J126" s="6">
        <v>19200</v>
      </c>
      <c r="K126" s="6">
        <v>5000</v>
      </c>
      <c r="L126" s="6">
        <v>5000</v>
      </c>
      <c r="M126" s="6">
        <v>5000</v>
      </c>
      <c r="N126" s="6">
        <v>5000</v>
      </c>
      <c r="O126" s="6">
        <v>5000</v>
      </c>
      <c r="P126" s="28"/>
    </row>
    <row r="127" spans="1:16" s="14" customFormat="1" ht="12.75">
      <c r="A127" s="6"/>
      <c r="B127" s="83"/>
      <c r="D127" s="6"/>
      <c r="E127" s="6"/>
      <c r="F127" s="164"/>
      <c r="G127" s="6"/>
      <c r="H127" s="6"/>
      <c r="I127" s="6"/>
      <c r="J127" s="6"/>
      <c r="K127" s="6"/>
      <c r="L127" s="6"/>
      <c r="M127" s="6"/>
      <c r="N127" s="6"/>
      <c r="O127" s="6"/>
      <c r="P127" s="28"/>
    </row>
    <row r="128" spans="1:16" s="14" customFormat="1" ht="52.5" customHeight="1">
      <c r="A128" s="6"/>
      <c r="B128" s="83"/>
      <c r="C128" s="14" t="s">
        <v>167</v>
      </c>
      <c r="D128" s="6">
        <v>4</v>
      </c>
      <c r="E128" s="6">
        <v>3000</v>
      </c>
      <c r="F128" s="164">
        <v>0</v>
      </c>
      <c r="G128" s="6"/>
      <c r="H128" s="6"/>
      <c r="I128" s="6"/>
      <c r="J128" s="6"/>
      <c r="K128" s="6"/>
      <c r="L128" s="6"/>
      <c r="M128" s="6"/>
      <c r="N128" s="6"/>
      <c r="O128" s="6"/>
      <c r="P128" s="6">
        <v>3000</v>
      </c>
    </row>
    <row r="129" spans="1:16" s="14" customFormat="1" ht="12.75">
      <c r="A129" s="6"/>
      <c r="B129" s="83"/>
      <c r="D129" s="6"/>
      <c r="E129" s="6"/>
      <c r="F129" s="164"/>
      <c r="G129" s="6"/>
      <c r="H129" s="6"/>
      <c r="I129" s="6"/>
      <c r="J129" s="6"/>
      <c r="K129" s="6"/>
      <c r="L129" s="6"/>
      <c r="M129" s="6"/>
      <c r="N129" s="6"/>
      <c r="O129" s="6"/>
      <c r="P129" s="28"/>
    </row>
    <row r="130" spans="1:16" s="14" customFormat="1" ht="38.25">
      <c r="A130" s="6"/>
      <c r="B130" s="124"/>
      <c r="C130" s="14" t="s">
        <v>168</v>
      </c>
      <c r="D130" s="6">
        <v>3</v>
      </c>
      <c r="E130" s="6">
        <v>4000</v>
      </c>
      <c r="F130" s="164">
        <v>0</v>
      </c>
      <c r="G130" s="6"/>
      <c r="H130" s="6"/>
      <c r="I130" s="6"/>
      <c r="J130" s="6"/>
      <c r="K130" s="6"/>
      <c r="L130" s="6"/>
      <c r="M130" s="6"/>
      <c r="N130" s="6"/>
      <c r="O130" s="6"/>
      <c r="P130" s="6">
        <v>4000</v>
      </c>
    </row>
    <row r="131" spans="1:16" s="14" customFormat="1" ht="12.75">
      <c r="A131" s="6"/>
      <c r="B131" s="83"/>
      <c r="D131" s="6"/>
      <c r="E131" s="6"/>
      <c r="F131" s="164"/>
      <c r="G131" s="6"/>
      <c r="H131" s="6"/>
      <c r="I131" s="6"/>
      <c r="J131" s="6"/>
      <c r="K131" s="6"/>
      <c r="L131" s="6"/>
      <c r="M131" s="6"/>
      <c r="N131" s="6"/>
      <c r="O131" s="6"/>
      <c r="P131" s="28"/>
    </row>
    <row r="132" spans="1:16" s="14" customFormat="1" ht="51">
      <c r="A132" s="6"/>
      <c r="B132" s="83"/>
      <c r="C132" s="14" t="s">
        <v>169</v>
      </c>
      <c r="D132" s="6">
        <v>8</v>
      </c>
      <c r="E132" s="6">
        <v>6000</v>
      </c>
      <c r="F132" s="164">
        <v>0</v>
      </c>
      <c r="G132" s="6"/>
      <c r="H132" s="6"/>
      <c r="I132" s="6"/>
      <c r="J132" s="6"/>
      <c r="K132" s="6"/>
      <c r="L132" s="6"/>
      <c r="M132" s="6"/>
      <c r="N132" s="6"/>
      <c r="O132" s="6"/>
      <c r="P132" s="6">
        <v>6000</v>
      </c>
    </row>
    <row r="133" spans="1:16" s="14" customFormat="1" ht="12.75">
      <c r="A133" s="6"/>
      <c r="B133" s="83"/>
      <c r="D133" s="6"/>
      <c r="E133" s="6"/>
      <c r="F133" s="164"/>
      <c r="G133" s="6"/>
      <c r="H133" s="6"/>
      <c r="I133" s="6"/>
      <c r="J133" s="6"/>
      <c r="K133" s="6"/>
      <c r="L133" s="6"/>
      <c r="M133" s="6"/>
      <c r="N133" s="6"/>
      <c r="O133" s="6"/>
      <c r="P133" s="28"/>
    </row>
    <row r="134" spans="1:16" s="14" customFormat="1" ht="38.25">
      <c r="A134" s="6"/>
      <c r="B134" s="124"/>
      <c r="C134" s="14" t="s">
        <v>11</v>
      </c>
      <c r="D134" s="6">
        <v>17</v>
      </c>
      <c r="E134" s="6">
        <v>20000</v>
      </c>
      <c r="F134" s="164">
        <v>0</v>
      </c>
      <c r="G134" s="6"/>
      <c r="H134" s="6"/>
      <c r="I134" s="6"/>
      <c r="J134" s="6"/>
      <c r="K134" s="6"/>
      <c r="L134" s="6"/>
      <c r="M134" s="6"/>
      <c r="N134" s="6"/>
      <c r="O134" s="6"/>
      <c r="P134" s="6">
        <v>20000</v>
      </c>
    </row>
    <row r="135" spans="1:16" s="14" customFormat="1" ht="12.75">
      <c r="A135" s="6"/>
      <c r="B135" s="83"/>
      <c r="D135" s="6"/>
      <c r="E135" s="6"/>
      <c r="F135" s="164"/>
      <c r="G135" s="6"/>
      <c r="H135" s="6"/>
      <c r="I135" s="6"/>
      <c r="J135" s="6"/>
      <c r="K135" s="6"/>
      <c r="L135" s="6"/>
      <c r="M135" s="6"/>
      <c r="N135" s="6"/>
      <c r="O135" s="6"/>
      <c r="P135" s="28"/>
    </row>
    <row r="136" spans="1:16" s="14" customFormat="1" ht="38.25">
      <c r="A136" s="6"/>
      <c r="B136" s="83"/>
      <c r="C136" s="14" t="s">
        <v>170</v>
      </c>
      <c r="D136" s="6">
        <v>4</v>
      </c>
      <c r="E136" s="6">
        <v>4000</v>
      </c>
      <c r="F136" s="164">
        <v>0</v>
      </c>
      <c r="G136" s="6"/>
      <c r="H136" s="6"/>
      <c r="I136" s="6"/>
      <c r="J136" s="6"/>
      <c r="K136" s="6"/>
      <c r="L136" s="6"/>
      <c r="M136" s="6"/>
      <c r="N136" s="6"/>
      <c r="O136" s="6"/>
      <c r="P136" s="6">
        <v>4000</v>
      </c>
    </row>
    <row r="137" spans="1:16" s="14" customFormat="1" ht="12.75">
      <c r="A137" s="6"/>
      <c r="B137" s="83"/>
      <c r="D137" s="6"/>
      <c r="E137" s="6"/>
      <c r="F137" s="164"/>
      <c r="G137" s="6"/>
      <c r="H137" s="6"/>
      <c r="I137" s="6"/>
      <c r="J137" s="6"/>
      <c r="K137" s="6"/>
      <c r="L137" s="6"/>
      <c r="M137" s="6"/>
      <c r="N137" s="6"/>
      <c r="O137" s="6"/>
      <c r="P137" s="28"/>
    </row>
    <row r="138" spans="1:16" s="14" customFormat="1" ht="51">
      <c r="A138" s="6"/>
      <c r="B138" s="128"/>
      <c r="C138" s="14" t="s">
        <v>171</v>
      </c>
      <c r="D138" s="6">
        <v>15</v>
      </c>
      <c r="E138" s="6">
        <v>15000</v>
      </c>
      <c r="F138" s="164">
        <v>0</v>
      </c>
      <c r="G138" s="6"/>
      <c r="H138" s="6"/>
      <c r="I138" s="6"/>
      <c r="J138" s="6"/>
      <c r="K138" s="6"/>
      <c r="L138" s="6"/>
      <c r="M138" s="6"/>
      <c r="N138" s="6"/>
      <c r="O138" s="6"/>
      <c r="P138" s="6">
        <v>15000</v>
      </c>
    </row>
    <row r="139" spans="1:16" s="14" customFormat="1" ht="12.75">
      <c r="A139" s="6"/>
      <c r="B139" s="128"/>
      <c r="D139" s="6"/>
      <c r="E139" s="6"/>
      <c r="F139" s="164"/>
      <c r="G139" s="6"/>
      <c r="H139" s="6"/>
      <c r="I139" s="6"/>
      <c r="J139" s="6"/>
      <c r="K139" s="6"/>
      <c r="L139" s="6"/>
      <c r="M139" s="6"/>
      <c r="N139" s="6"/>
      <c r="O139" s="6"/>
      <c r="P139" s="28"/>
    </row>
    <row r="140" spans="2:16" ht="15">
      <c r="B140" s="100" t="s">
        <v>340</v>
      </c>
      <c r="D140" s="30">
        <f aca="true" t="shared" si="9" ref="D140:P140">D141+D142+D143+D144</f>
        <v>3.908</v>
      </c>
      <c r="E140" s="30">
        <f t="shared" si="9"/>
        <v>935</v>
      </c>
      <c r="F140" s="180">
        <f>F141+F142+F143+F144</f>
        <v>935</v>
      </c>
      <c r="G140" s="30">
        <f t="shared" si="9"/>
        <v>648</v>
      </c>
      <c r="H140" s="30">
        <f t="shared" si="9"/>
        <v>55</v>
      </c>
      <c r="I140" s="30">
        <f t="shared" si="9"/>
        <v>75</v>
      </c>
      <c r="J140" s="30">
        <f t="shared" si="9"/>
        <v>157</v>
      </c>
      <c r="K140" s="30">
        <f t="shared" si="9"/>
        <v>140</v>
      </c>
      <c r="L140" s="30">
        <f t="shared" si="9"/>
        <v>280</v>
      </c>
      <c r="M140" s="30">
        <f t="shared" si="9"/>
        <v>185</v>
      </c>
      <c r="N140" s="30">
        <f t="shared" si="9"/>
        <v>165</v>
      </c>
      <c r="O140" s="30">
        <f t="shared" si="9"/>
        <v>165</v>
      </c>
      <c r="P140" s="30">
        <f t="shared" si="9"/>
        <v>0</v>
      </c>
    </row>
    <row r="141" spans="2:18" s="31" customFormat="1" ht="53.25" customHeight="1">
      <c r="B141" s="96"/>
      <c r="C141" s="91" t="s">
        <v>12</v>
      </c>
      <c r="D141" s="41">
        <v>0.408</v>
      </c>
      <c r="E141" s="42">
        <v>365</v>
      </c>
      <c r="F141" s="165">
        <v>365</v>
      </c>
      <c r="G141" s="41">
        <v>317</v>
      </c>
      <c r="H141" s="42">
        <v>20</v>
      </c>
      <c r="I141" s="42">
        <v>20</v>
      </c>
      <c r="J141" s="41">
        <v>8</v>
      </c>
      <c r="K141" s="42">
        <v>140</v>
      </c>
      <c r="L141" s="58">
        <v>140</v>
      </c>
      <c r="M141" s="42">
        <v>85</v>
      </c>
      <c r="N141" s="33"/>
      <c r="O141" s="35"/>
      <c r="P141" s="21"/>
      <c r="Q141" s="36"/>
      <c r="R141" s="36"/>
    </row>
    <row r="142" spans="2:18" s="31" customFormat="1" ht="12" customHeight="1">
      <c r="B142" s="100"/>
      <c r="C142" s="39"/>
      <c r="D142" s="41"/>
      <c r="E142" s="58"/>
      <c r="F142" s="165"/>
      <c r="G142" s="41"/>
      <c r="H142" s="42"/>
      <c r="I142" s="42"/>
      <c r="J142" s="41"/>
      <c r="K142" s="42"/>
      <c r="L142" s="37"/>
      <c r="M142" s="33"/>
      <c r="N142" s="33"/>
      <c r="O142" s="35"/>
      <c r="P142" s="42"/>
      <c r="Q142" s="36"/>
      <c r="R142" s="36"/>
    </row>
    <row r="143" spans="2:18" s="31" customFormat="1" ht="40.5" customHeight="1">
      <c r="B143" s="97"/>
      <c r="C143" s="39" t="s">
        <v>13</v>
      </c>
      <c r="D143" s="42">
        <v>0.5</v>
      </c>
      <c r="E143" s="42">
        <v>70</v>
      </c>
      <c r="F143" s="165">
        <v>70</v>
      </c>
      <c r="G143" s="41"/>
      <c r="H143" s="42">
        <v>35</v>
      </c>
      <c r="I143" s="42">
        <v>35</v>
      </c>
      <c r="J143" s="41"/>
      <c r="K143" s="42"/>
      <c r="L143" s="42">
        <v>70</v>
      </c>
      <c r="M143" s="33"/>
      <c r="N143" s="33"/>
      <c r="O143" s="35"/>
      <c r="P143" s="21"/>
      <c r="Q143" s="36"/>
      <c r="R143" s="36"/>
    </row>
    <row r="144" spans="2:18" s="31" customFormat="1" ht="56.25" customHeight="1">
      <c r="B144" s="97"/>
      <c r="C144" s="39" t="s">
        <v>14</v>
      </c>
      <c r="D144" s="42">
        <v>3</v>
      </c>
      <c r="E144" s="42">
        <v>500</v>
      </c>
      <c r="F144" s="165">
        <v>500</v>
      </c>
      <c r="G144" s="41">
        <v>331</v>
      </c>
      <c r="H144" s="42"/>
      <c r="I144" s="42">
        <v>20</v>
      </c>
      <c r="J144" s="41">
        <v>149</v>
      </c>
      <c r="K144" s="42"/>
      <c r="L144" s="42">
        <v>70</v>
      </c>
      <c r="M144" s="42">
        <v>100</v>
      </c>
      <c r="N144" s="42">
        <v>165</v>
      </c>
      <c r="O144" s="46">
        <v>165</v>
      </c>
      <c r="P144" s="6"/>
      <c r="Q144" s="36"/>
      <c r="R144" s="36"/>
    </row>
    <row r="145" spans="2:18" s="31" customFormat="1" ht="24" customHeight="1">
      <c r="B145" s="97"/>
      <c r="C145" s="39"/>
      <c r="D145" s="42"/>
      <c r="E145" s="42"/>
      <c r="F145" s="165"/>
      <c r="G145" s="41"/>
      <c r="H145" s="42"/>
      <c r="I145" s="42"/>
      <c r="J145" s="41"/>
      <c r="K145" s="42"/>
      <c r="L145" s="42"/>
      <c r="M145" s="33"/>
      <c r="N145" s="33"/>
      <c r="O145" s="35"/>
      <c r="P145" s="21"/>
      <c r="Q145" s="36"/>
      <c r="R145" s="36"/>
    </row>
    <row r="146" spans="2:18" s="31" customFormat="1" ht="17.25" customHeight="1">
      <c r="B146" s="129" t="s">
        <v>173</v>
      </c>
      <c r="C146" s="32"/>
      <c r="D146" s="43"/>
      <c r="E146" s="43">
        <v>105.5</v>
      </c>
      <c r="F146" s="166"/>
      <c r="G146" s="44">
        <v>60</v>
      </c>
      <c r="H146" s="43"/>
      <c r="I146" s="43">
        <v>45.5</v>
      </c>
      <c r="J146" s="44"/>
      <c r="K146" s="43">
        <v>5.5</v>
      </c>
      <c r="L146" s="43">
        <v>25</v>
      </c>
      <c r="M146" s="43">
        <v>25</v>
      </c>
      <c r="N146" s="43">
        <v>30</v>
      </c>
      <c r="O146" s="45">
        <v>20</v>
      </c>
      <c r="P146" s="45">
        <v>0</v>
      </c>
      <c r="Q146" s="36"/>
      <c r="R146" s="36"/>
    </row>
    <row r="147" spans="2:18" s="37" customFormat="1" ht="56.25" customHeight="1">
      <c r="B147" s="97"/>
      <c r="C147" s="39" t="s">
        <v>15</v>
      </c>
      <c r="D147" s="42"/>
      <c r="E147" s="42">
        <v>105.5</v>
      </c>
      <c r="F147" s="165">
        <v>105.5</v>
      </c>
      <c r="G147" s="41">
        <v>60</v>
      </c>
      <c r="H147" s="42"/>
      <c r="I147" s="42">
        <v>45.5</v>
      </c>
      <c r="J147" s="41"/>
      <c r="K147" s="42">
        <v>5.5</v>
      </c>
      <c r="L147" s="42">
        <v>25</v>
      </c>
      <c r="M147" s="42">
        <v>25</v>
      </c>
      <c r="N147" s="42">
        <v>30</v>
      </c>
      <c r="O147" s="46">
        <v>20</v>
      </c>
      <c r="P147" s="21"/>
      <c r="Q147" s="36"/>
      <c r="R147" s="36"/>
    </row>
    <row r="148" spans="2:18" s="37" customFormat="1" ht="19.5" customHeight="1">
      <c r="B148" s="97"/>
      <c r="C148" s="39"/>
      <c r="D148" s="42"/>
      <c r="E148" s="42"/>
      <c r="F148" s="165"/>
      <c r="G148" s="41"/>
      <c r="H148" s="42"/>
      <c r="I148" s="42"/>
      <c r="J148" s="41"/>
      <c r="K148" s="42"/>
      <c r="L148" s="42"/>
      <c r="M148" s="42"/>
      <c r="N148" s="42"/>
      <c r="O148" s="46"/>
      <c r="P148" s="21"/>
      <c r="Q148" s="36"/>
      <c r="R148" s="36"/>
    </row>
    <row r="149" spans="2:18" s="37" customFormat="1" ht="27" customHeight="1">
      <c r="B149" s="129" t="s">
        <v>467</v>
      </c>
      <c r="C149" s="39"/>
      <c r="D149" s="119">
        <f aca="true" t="shared" si="10" ref="D149:P149">D151+D157+D159+D161+D163+D165+D167+D169+D171+D173+D175+D177+D179+D181+D183+D185+D187+D189+D192+D194+D196+D198+D200+D202+D204+D206+D208+D210+D212+D216+D218+D220+D222+D224+D226+D228+D230+D232+D234+D236+D238+D240+D242+D244+D246+D248+D250+D252+D254+D256+D258+D260+D262+D264+D267+D269+D271+D273+D275+D277+D279+D281+D283+D285+D287+D289+D291+D293+D293+D295+D295+D299+D299+D301+D303+D305+D307+D309+D311+D313+D315+D316+D319+D321</f>
        <v>479.12499999999994</v>
      </c>
      <c r="E149" s="119">
        <f t="shared" si="10"/>
        <v>111550</v>
      </c>
      <c r="F149" s="188">
        <f>F151+F157+F159+F161+F163+F165+F167+F169+F171+F173+F175+F177+F179+F181+F183+F185+F187+F189+F192+F194+F196+F198+F200+F202+F204+F206+F208+F210+F212+F216+F218+F220+F222+F224+F226+F228+F230+F232+F234+F236+F238+F240+F242+F244+F246+F248+F250+F252+F254+F256+F258+F260+F262+F264+F267+F269+F271+F273+F275+F277+F279+F281+F283+F285+F287+F289+F291+F293+F293+F295+F295+F299+F299+F301+F303+F305+F307+F309+F311+F313+F315+F316+F319+F321</f>
        <v>55090</v>
      </c>
      <c r="G149" s="119">
        <f t="shared" si="10"/>
        <v>39100</v>
      </c>
      <c r="H149" s="119">
        <f t="shared" si="10"/>
        <v>0</v>
      </c>
      <c r="I149" s="119">
        <f t="shared" si="10"/>
        <v>15290</v>
      </c>
      <c r="J149" s="119">
        <f t="shared" si="10"/>
        <v>700</v>
      </c>
      <c r="K149" s="119">
        <f t="shared" si="10"/>
        <v>9060</v>
      </c>
      <c r="L149" s="119">
        <f t="shared" si="10"/>
        <v>10550</v>
      </c>
      <c r="M149" s="119">
        <f t="shared" si="10"/>
        <v>12100</v>
      </c>
      <c r="N149" s="119">
        <f t="shared" si="10"/>
        <v>12080</v>
      </c>
      <c r="O149" s="119">
        <f t="shared" si="10"/>
        <v>11300</v>
      </c>
      <c r="P149" s="119">
        <f t="shared" si="10"/>
        <v>56460</v>
      </c>
      <c r="Q149" s="36"/>
      <c r="R149" s="36"/>
    </row>
    <row r="150" spans="2:18" s="39" customFormat="1" ht="15.75" customHeight="1">
      <c r="B150" s="130"/>
      <c r="D150" s="44"/>
      <c r="E150" s="44"/>
      <c r="F150" s="166"/>
      <c r="G150" s="44"/>
      <c r="H150" s="44"/>
      <c r="I150" s="44"/>
      <c r="J150" s="44"/>
      <c r="K150" s="44"/>
      <c r="L150" s="44"/>
      <c r="M150" s="44"/>
      <c r="N150" s="44"/>
      <c r="O150" s="44"/>
      <c r="P150" s="21"/>
      <c r="Q150" s="36"/>
      <c r="R150" s="36"/>
    </row>
    <row r="151" spans="2:17" s="47" customFormat="1" ht="38.25">
      <c r="B151" s="51"/>
      <c r="C151" s="47" t="s">
        <v>16</v>
      </c>
      <c r="D151" s="49">
        <v>3</v>
      </c>
      <c r="E151" s="50">
        <v>3000</v>
      </c>
      <c r="F151" s="167">
        <v>0</v>
      </c>
      <c r="G151" s="49"/>
      <c r="H151" s="49"/>
      <c r="I151" s="49"/>
      <c r="J151" s="49"/>
      <c r="K151" s="49"/>
      <c r="L151" s="49"/>
      <c r="M151" s="49"/>
      <c r="N151" s="49"/>
      <c r="O151" s="49"/>
      <c r="P151" s="6">
        <v>3000</v>
      </c>
      <c r="Q151" s="49"/>
    </row>
    <row r="152" spans="2:17" s="47" customFormat="1" ht="12.75" hidden="1">
      <c r="B152" s="51"/>
      <c r="D152" s="49"/>
      <c r="E152" s="49"/>
      <c r="F152" s="167"/>
      <c r="G152" s="49"/>
      <c r="H152" s="49"/>
      <c r="I152" s="49"/>
      <c r="J152" s="49"/>
      <c r="K152" s="49"/>
      <c r="L152" s="49"/>
      <c r="M152" s="49"/>
      <c r="N152" s="49"/>
      <c r="O152" s="49"/>
      <c r="P152" s="107"/>
      <c r="Q152" s="49"/>
    </row>
    <row r="153" spans="2:17" s="47" customFormat="1" ht="51" hidden="1">
      <c r="B153" s="51"/>
      <c r="C153" s="47" t="s">
        <v>461</v>
      </c>
      <c r="D153" s="49">
        <v>9</v>
      </c>
      <c r="E153" s="50">
        <v>7000</v>
      </c>
      <c r="F153" s="167"/>
      <c r="G153" s="49">
        <v>5000</v>
      </c>
      <c r="H153" s="49"/>
      <c r="I153" s="49">
        <v>2000</v>
      </c>
      <c r="J153" s="49"/>
      <c r="K153" s="49"/>
      <c r="L153" s="49"/>
      <c r="M153" s="49"/>
      <c r="N153" s="49"/>
      <c r="O153" s="49"/>
      <c r="P153" s="107">
        <v>7000</v>
      </c>
      <c r="Q153" s="49"/>
    </row>
    <row r="154" spans="2:17" s="47" customFormat="1" ht="12.75" hidden="1">
      <c r="B154" s="51"/>
      <c r="D154" s="49"/>
      <c r="E154" s="49"/>
      <c r="F154" s="167"/>
      <c r="G154" s="49"/>
      <c r="H154" s="49"/>
      <c r="I154" s="49"/>
      <c r="J154" s="49"/>
      <c r="K154" s="49"/>
      <c r="L154" s="49"/>
      <c r="M154" s="49"/>
      <c r="N154" s="49"/>
      <c r="O154" s="49"/>
      <c r="P154" s="107"/>
      <c r="Q154" s="49"/>
    </row>
    <row r="155" spans="2:17" s="47" customFormat="1" ht="51" hidden="1">
      <c r="B155" s="51"/>
      <c r="C155" s="47" t="s">
        <v>462</v>
      </c>
      <c r="D155" s="49">
        <v>1.912</v>
      </c>
      <c r="E155" s="49">
        <v>450</v>
      </c>
      <c r="F155" s="167"/>
      <c r="G155" s="49">
        <v>300</v>
      </c>
      <c r="H155" s="49"/>
      <c r="I155" s="49">
        <v>150</v>
      </c>
      <c r="J155" s="49"/>
      <c r="K155" s="49">
        <v>450</v>
      </c>
      <c r="L155" s="49"/>
      <c r="M155" s="49"/>
      <c r="N155" s="49"/>
      <c r="O155" s="49"/>
      <c r="P155" s="107"/>
      <c r="Q155" s="49"/>
    </row>
    <row r="156" spans="2:17" s="47" customFormat="1" ht="12.75">
      <c r="B156" s="51"/>
      <c r="D156" s="49"/>
      <c r="E156" s="50"/>
      <c r="F156" s="167"/>
      <c r="G156" s="49"/>
      <c r="H156" s="49"/>
      <c r="I156" s="49"/>
      <c r="J156" s="49"/>
      <c r="K156" s="49"/>
      <c r="L156" s="49"/>
      <c r="M156" s="49"/>
      <c r="N156" s="49"/>
      <c r="O156" s="49"/>
      <c r="P156" s="107"/>
      <c r="Q156" s="49"/>
    </row>
    <row r="157" spans="2:17" s="47" customFormat="1" ht="38.25">
      <c r="B157" s="51"/>
      <c r="C157" s="47" t="s">
        <v>17</v>
      </c>
      <c r="D157" s="49">
        <v>16</v>
      </c>
      <c r="E157" s="50">
        <v>16000</v>
      </c>
      <c r="F157" s="167">
        <v>12500</v>
      </c>
      <c r="G157" s="49">
        <v>11000</v>
      </c>
      <c r="H157" s="49"/>
      <c r="I157" s="49">
        <v>1500</v>
      </c>
      <c r="J157" s="49"/>
      <c r="K157" s="49">
        <v>2000</v>
      </c>
      <c r="L157" s="49">
        <v>2500</v>
      </c>
      <c r="M157" s="49">
        <v>2500</v>
      </c>
      <c r="N157" s="49">
        <v>2500</v>
      </c>
      <c r="O157" s="49">
        <v>3000</v>
      </c>
      <c r="P157" s="49">
        <v>3500</v>
      </c>
      <c r="Q157" s="49"/>
    </row>
    <row r="158" spans="2:17" s="47" customFormat="1" ht="12.75">
      <c r="B158" s="51"/>
      <c r="D158" s="49"/>
      <c r="E158" s="50"/>
      <c r="F158" s="167"/>
      <c r="G158" s="49"/>
      <c r="H158" s="49"/>
      <c r="I158" s="49"/>
      <c r="J158" s="49"/>
      <c r="K158" s="49"/>
      <c r="L158" s="49"/>
      <c r="M158" s="49"/>
      <c r="N158" s="49"/>
      <c r="O158" s="49"/>
      <c r="P158" s="107"/>
      <c r="Q158" s="49"/>
    </row>
    <row r="159" spans="2:17" s="47" customFormat="1" ht="51">
      <c r="B159" s="51"/>
      <c r="C159" s="47" t="s">
        <v>18</v>
      </c>
      <c r="D159" s="49">
        <v>2</v>
      </c>
      <c r="E159" s="50">
        <v>1000</v>
      </c>
      <c r="F159" s="167">
        <v>0</v>
      </c>
      <c r="G159" s="49"/>
      <c r="H159" s="49"/>
      <c r="I159" s="49"/>
      <c r="J159" s="49"/>
      <c r="K159" s="49"/>
      <c r="L159" s="49"/>
      <c r="M159" s="49"/>
      <c r="N159" s="49"/>
      <c r="O159" s="49"/>
      <c r="P159" s="107">
        <v>1000</v>
      </c>
      <c r="Q159" s="49"/>
    </row>
    <row r="160" spans="2:17" s="47" customFormat="1" ht="12.75">
      <c r="B160" s="51"/>
      <c r="D160" s="49"/>
      <c r="E160" s="49"/>
      <c r="F160" s="167"/>
      <c r="G160" s="49"/>
      <c r="H160" s="49"/>
      <c r="I160" s="49"/>
      <c r="J160" s="49"/>
      <c r="K160" s="49"/>
      <c r="L160" s="49"/>
      <c r="M160" s="49"/>
      <c r="N160" s="49"/>
      <c r="O160" s="49"/>
      <c r="P160" s="107"/>
      <c r="Q160" s="49"/>
    </row>
    <row r="161" spans="2:17" s="47" customFormat="1" ht="38.25">
      <c r="B161" s="51"/>
      <c r="C161" s="47" t="s">
        <v>19</v>
      </c>
      <c r="D161" s="49">
        <v>4</v>
      </c>
      <c r="E161" s="50">
        <v>2000</v>
      </c>
      <c r="F161" s="167">
        <v>0</v>
      </c>
      <c r="G161" s="49"/>
      <c r="H161" s="49"/>
      <c r="I161" s="49"/>
      <c r="J161" s="49"/>
      <c r="K161" s="49"/>
      <c r="L161" s="49"/>
      <c r="M161" s="49"/>
      <c r="N161" s="49"/>
      <c r="O161" s="49"/>
      <c r="P161" s="107">
        <v>2000</v>
      </c>
      <c r="Q161" s="49"/>
    </row>
    <row r="162" spans="2:17" s="47" customFormat="1" ht="12.75">
      <c r="B162" s="51"/>
      <c r="D162" s="49"/>
      <c r="E162" s="49"/>
      <c r="F162" s="167"/>
      <c r="G162" s="49"/>
      <c r="H162" s="49"/>
      <c r="I162" s="49"/>
      <c r="J162" s="49"/>
      <c r="K162" s="49"/>
      <c r="L162" s="49"/>
      <c r="M162" s="49"/>
      <c r="N162" s="49"/>
      <c r="O162" s="49"/>
      <c r="P162" s="107"/>
      <c r="Q162" s="49"/>
    </row>
    <row r="163" spans="2:17" s="47" customFormat="1" ht="51">
      <c r="B163" s="51"/>
      <c r="C163" s="47" t="s">
        <v>22</v>
      </c>
      <c r="D163" s="49">
        <v>12</v>
      </c>
      <c r="E163" s="50">
        <v>6000</v>
      </c>
      <c r="F163" s="167">
        <v>0</v>
      </c>
      <c r="G163" s="49"/>
      <c r="H163" s="49"/>
      <c r="I163" s="49"/>
      <c r="J163" s="49"/>
      <c r="K163" s="49"/>
      <c r="L163" s="49"/>
      <c r="M163" s="49"/>
      <c r="N163" s="49"/>
      <c r="O163" s="49"/>
      <c r="P163" s="107">
        <v>6000</v>
      </c>
      <c r="Q163" s="49"/>
    </row>
    <row r="164" spans="2:17" s="47" customFormat="1" ht="12.75">
      <c r="B164" s="51"/>
      <c r="D164" s="49"/>
      <c r="E164" s="49"/>
      <c r="F164" s="167"/>
      <c r="G164" s="49"/>
      <c r="H164" s="49"/>
      <c r="I164" s="49"/>
      <c r="J164" s="49"/>
      <c r="K164" s="49"/>
      <c r="L164" s="49"/>
      <c r="M164" s="49"/>
      <c r="N164" s="49"/>
      <c r="O164" s="49"/>
      <c r="P164" s="107"/>
      <c r="Q164" s="49"/>
    </row>
    <row r="165" spans="2:17" s="47" customFormat="1" ht="51">
      <c r="B165" s="51"/>
      <c r="C165" s="47" t="s">
        <v>23</v>
      </c>
      <c r="D165" s="49">
        <v>9</v>
      </c>
      <c r="E165" s="50">
        <v>3500</v>
      </c>
      <c r="F165" s="167">
        <v>0</v>
      </c>
      <c r="G165" s="49"/>
      <c r="H165" s="49"/>
      <c r="I165" s="49"/>
      <c r="J165" s="49"/>
      <c r="K165" s="49"/>
      <c r="L165" s="49"/>
      <c r="M165" s="49"/>
      <c r="N165" s="49"/>
      <c r="O165" s="49"/>
      <c r="P165" s="107">
        <v>3500</v>
      </c>
      <c r="Q165" s="49"/>
    </row>
    <row r="166" spans="4:17" s="51" customFormat="1" ht="12.75">
      <c r="D166" s="49"/>
      <c r="E166" s="49"/>
      <c r="F166" s="167"/>
      <c r="G166" s="49"/>
      <c r="H166" s="49"/>
      <c r="I166" s="49"/>
      <c r="J166" s="49"/>
      <c r="K166" s="49"/>
      <c r="L166" s="49"/>
      <c r="M166" s="49"/>
      <c r="N166" s="49"/>
      <c r="O166" s="49"/>
      <c r="P166" s="107"/>
      <c r="Q166" s="52"/>
    </row>
    <row r="167" spans="2:17" s="47" customFormat="1" ht="38.25">
      <c r="B167" s="51"/>
      <c r="C167" s="47" t="s">
        <v>24</v>
      </c>
      <c r="D167" s="49">
        <v>2.5</v>
      </c>
      <c r="E167" s="49">
        <v>1000</v>
      </c>
      <c r="F167" s="167">
        <v>1000</v>
      </c>
      <c r="G167" s="49">
        <v>700</v>
      </c>
      <c r="H167" s="49"/>
      <c r="I167" s="49">
        <v>300</v>
      </c>
      <c r="J167" s="49"/>
      <c r="K167" s="49"/>
      <c r="L167" s="49"/>
      <c r="M167" s="49"/>
      <c r="N167" s="49"/>
      <c r="O167" s="49">
        <v>1000</v>
      </c>
      <c r="P167" s="49"/>
      <c r="Q167" s="49"/>
    </row>
    <row r="168" spans="4:17" s="51" customFormat="1" ht="12.75">
      <c r="D168" s="52"/>
      <c r="E168" s="53"/>
      <c r="F168" s="168"/>
      <c r="G168" s="52"/>
      <c r="H168" s="52"/>
      <c r="I168" s="52"/>
      <c r="J168" s="52"/>
      <c r="K168" s="52"/>
      <c r="L168" s="52"/>
      <c r="M168" s="52"/>
      <c r="N168" s="52"/>
      <c r="O168" s="52"/>
      <c r="P168" s="21"/>
      <c r="Q168" s="52"/>
    </row>
    <row r="169" spans="2:17" s="47" customFormat="1" ht="38.25">
      <c r="B169" s="51"/>
      <c r="C169" s="47" t="s">
        <v>25</v>
      </c>
      <c r="D169" s="49">
        <v>3</v>
      </c>
      <c r="E169" s="50">
        <v>1500</v>
      </c>
      <c r="F169" s="167">
        <v>1500</v>
      </c>
      <c r="G169" s="49">
        <v>1000</v>
      </c>
      <c r="H169" s="49"/>
      <c r="I169" s="49">
        <v>500</v>
      </c>
      <c r="J169" s="49"/>
      <c r="K169" s="49"/>
      <c r="L169" s="49"/>
      <c r="M169" s="49"/>
      <c r="N169" s="49">
        <v>1500</v>
      </c>
      <c r="O169" s="49"/>
      <c r="P169" s="21"/>
      <c r="Q169" s="49"/>
    </row>
    <row r="170" spans="2:17" s="47" customFormat="1" ht="12.75">
      <c r="B170" s="51"/>
      <c r="D170" s="49"/>
      <c r="E170" s="49"/>
      <c r="F170" s="167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</row>
    <row r="171" spans="2:17" s="47" customFormat="1" ht="38.25">
      <c r="B171" s="51"/>
      <c r="C171" s="47" t="s">
        <v>20</v>
      </c>
      <c r="D171" s="49">
        <v>4.5</v>
      </c>
      <c r="E171" s="50">
        <v>2500</v>
      </c>
      <c r="F171" s="167">
        <v>0</v>
      </c>
      <c r="G171" s="49"/>
      <c r="H171" s="49"/>
      <c r="I171" s="49"/>
      <c r="J171" s="49"/>
      <c r="K171" s="49"/>
      <c r="L171" s="49"/>
      <c r="M171" s="49"/>
      <c r="N171" s="49"/>
      <c r="O171" s="49"/>
      <c r="P171" s="49">
        <v>2500</v>
      </c>
      <c r="Q171" s="49"/>
    </row>
    <row r="172" spans="2:17" s="47" customFormat="1" ht="12.75">
      <c r="B172" s="51"/>
      <c r="D172" s="49"/>
      <c r="E172" s="50"/>
      <c r="F172" s="167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</row>
    <row r="173" spans="2:17" s="47" customFormat="1" ht="38.25">
      <c r="B173" s="51"/>
      <c r="C173" s="47" t="s">
        <v>21</v>
      </c>
      <c r="D173" s="49">
        <v>2.5</v>
      </c>
      <c r="E173" s="50">
        <v>1300</v>
      </c>
      <c r="F173" s="167">
        <v>0</v>
      </c>
      <c r="G173" s="49"/>
      <c r="H173" s="49"/>
      <c r="I173" s="49"/>
      <c r="J173" s="49"/>
      <c r="K173" s="49"/>
      <c r="L173" s="49"/>
      <c r="M173" s="49"/>
      <c r="N173" s="49"/>
      <c r="O173" s="49"/>
      <c r="P173" s="21">
        <v>1300</v>
      </c>
      <c r="Q173" s="49"/>
    </row>
    <row r="174" spans="2:17" s="47" customFormat="1" ht="12.75">
      <c r="B174" s="51"/>
      <c r="D174" s="49"/>
      <c r="E174" s="50"/>
      <c r="F174" s="167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</row>
    <row r="175" spans="2:17" s="47" customFormat="1" ht="38.25">
      <c r="B175" s="51"/>
      <c r="C175" s="47" t="s">
        <v>26</v>
      </c>
      <c r="D175" s="49">
        <v>3.5</v>
      </c>
      <c r="E175" s="50">
        <v>2000</v>
      </c>
      <c r="F175" s="167">
        <v>2000</v>
      </c>
      <c r="G175" s="49">
        <v>1000</v>
      </c>
      <c r="H175" s="49"/>
      <c r="I175" s="49">
        <v>1000</v>
      </c>
      <c r="J175" s="49"/>
      <c r="K175" s="49"/>
      <c r="L175" s="49">
        <v>500</v>
      </c>
      <c r="M175" s="49">
        <v>1500</v>
      </c>
      <c r="N175" s="49"/>
      <c r="O175" s="49"/>
      <c r="P175" s="49"/>
      <c r="Q175" s="49"/>
    </row>
    <row r="176" spans="2:17" s="47" customFormat="1" ht="12.75">
      <c r="B176" s="51"/>
      <c r="D176" s="49"/>
      <c r="E176" s="49"/>
      <c r="F176" s="167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</row>
    <row r="177" spans="2:17" s="47" customFormat="1" ht="38.25">
      <c r="B177" s="51"/>
      <c r="C177" s="47" t="s">
        <v>27</v>
      </c>
      <c r="D177" s="49">
        <v>3.8</v>
      </c>
      <c r="E177" s="50">
        <v>1900</v>
      </c>
      <c r="F177" s="167">
        <v>1900</v>
      </c>
      <c r="G177" s="49">
        <v>1000</v>
      </c>
      <c r="H177" s="49"/>
      <c r="I177" s="49">
        <v>900</v>
      </c>
      <c r="J177" s="49"/>
      <c r="K177" s="49"/>
      <c r="L177" s="49">
        <v>1000</v>
      </c>
      <c r="M177" s="49">
        <v>900</v>
      </c>
      <c r="N177" s="49"/>
      <c r="O177" s="49"/>
      <c r="P177" s="49"/>
      <c r="Q177" s="49"/>
    </row>
    <row r="178" spans="2:17" s="47" customFormat="1" ht="12.75">
      <c r="B178" s="51"/>
      <c r="D178" s="49"/>
      <c r="E178" s="49"/>
      <c r="F178" s="167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</row>
    <row r="179" spans="2:17" s="47" customFormat="1" ht="51">
      <c r="B179" s="51"/>
      <c r="C179" s="47" t="s">
        <v>28</v>
      </c>
      <c r="D179" s="49">
        <v>5</v>
      </c>
      <c r="E179" s="49">
        <v>1000</v>
      </c>
      <c r="F179" s="167">
        <v>0</v>
      </c>
      <c r="G179" s="49"/>
      <c r="H179" s="49"/>
      <c r="I179" s="49"/>
      <c r="J179" s="49"/>
      <c r="K179" s="49"/>
      <c r="L179" s="49"/>
      <c r="M179" s="49"/>
      <c r="N179" s="49"/>
      <c r="P179" s="49">
        <v>1000</v>
      </c>
      <c r="Q179" s="49"/>
    </row>
    <row r="180" spans="2:17" s="47" customFormat="1" ht="12.75">
      <c r="B180" s="51"/>
      <c r="D180" s="49"/>
      <c r="E180" s="49"/>
      <c r="F180" s="167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</row>
    <row r="181" spans="2:17" s="47" customFormat="1" ht="76.5">
      <c r="B181" s="51"/>
      <c r="C181" s="47" t="s">
        <v>569</v>
      </c>
      <c r="D181" s="49">
        <v>1</v>
      </c>
      <c r="E181" s="49">
        <v>200</v>
      </c>
      <c r="F181" s="167">
        <v>200</v>
      </c>
      <c r="G181" s="49"/>
      <c r="H181" s="49"/>
      <c r="I181" s="49">
        <v>200</v>
      </c>
      <c r="J181" s="49"/>
      <c r="K181" s="49"/>
      <c r="L181" s="49">
        <v>200</v>
      </c>
      <c r="M181" s="49"/>
      <c r="N181" s="49"/>
      <c r="O181" s="49"/>
      <c r="P181" s="49"/>
      <c r="Q181" s="49"/>
    </row>
    <row r="182" spans="2:17" s="47" customFormat="1" ht="12.75">
      <c r="B182" s="51"/>
      <c r="D182" s="49"/>
      <c r="E182" s="49"/>
      <c r="F182" s="167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</row>
    <row r="183" spans="2:17" s="47" customFormat="1" ht="25.5">
      <c r="B183" s="51"/>
      <c r="C183" s="47" t="s">
        <v>152</v>
      </c>
      <c r="D183" s="49">
        <v>13.8</v>
      </c>
      <c r="E183" s="49">
        <v>2800</v>
      </c>
      <c r="F183" s="167">
        <v>1800</v>
      </c>
      <c r="G183" s="49">
        <v>1800</v>
      </c>
      <c r="H183" s="49"/>
      <c r="I183" s="49"/>
      <c r="J183" s="49"/>
      <c r="K183" s="49"/>
      <c r="L183" s="49"/>
      <c r="M183" s="49"/>
      <c r="N183" s="49"/>
      <c r="O183" s="49">
        <v>1800</v>
      </c>
      <c r="P183" s="49">
        <v>1000</v>
      </c>
      <c r="Q183" s="49"/>
    </row>
    <row r="184" spans="2:17" s="47" customFormat="1" ht="12.75">
      <c r="B184" s="51"/>
      <c r="D184" s="49"/>
      <c r="E184" s="49"/>
      <c r="F184" s="167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</row>
    <row r="185" spans="2:17" s="47" customFormat="1" ht="25.5">
      <c r="B185" s="51"/>
      <c r="C185" s="47" t="s">
        <v>31</v>
      </c>
      <c r="D185" s="49">
        <v>2.8</v>
      </c>
      <c r="E185" s="49">
        <v>600</v>
      </c>
      <c r="F185" s="167">
        <v>0</v>
      </c>
      <c r="G185" s="49"/>
      <c r="H185" s="49"/>
      <c r="I185" s="49"/>
      <c r="J185" s="49"/>
      <c r="K185" s="49"/>
      <c r="L185" s="49"/>
      <c r="M185" s="49"/>
      <c r="N185" s="49"/>
      <c r="O185" s="49"/>
      <c r="P185" s="49">
        <v>600</v>
      </c>
      <c r="Q185" s="49"/>
    </row>
    <row r="186" spans="2:17" s="47" customFormat="1" ht="12.75">
      <c r="B186" s="51"/>
      <c r="D186" s="49"/>
      <c r="E186" s="49"/>
      <c r="F186" s="167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</row>
    <row r="187" spans="2:17" s="47" customFormat="1" ht="25.5">
      <c r="B187" s="51"/>
      <c r="C187" s="47" t="s">
        <v>32</v>
      </c>
      <c r="D187" s="49">
        <v>2.9</v>
      </c>
      <c r="E187" s="49">
        <v>600</v>
      </c>
      <c r="F187" s="167">
        <v>600</v>
      </c>
      <c r="G187" s="49">
        <v>600</v>
      </c>
      <c r="H187" s="49"/>
      <c r="I187" s="49"/>
      <c r="J187" s="49"/>
      <c r="K187" s="49"/>
      <c r="L187" s="49">
        <v>600</v>
      </c>
      <c r="M187" s="49"/>
      <c r="N187" s="49"/>
      <c r="O187" s="49"/>
      <c r="P187" s="49"/>
      <c r="Q187" s="49"/>
    </row>
    <row r="188" spans="2:17" s="47" customFormat="1" ht="12.75">
      <c r="B188" s="51"/>
      <c r="D188" s="55"/>
      <c r="E188" s="50"/>
      <c r="F188" s="167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</row>
    <row r="189" spans="2:17" s="47" customFormat="1" ht="25.5">
      <c r="B189" s="51"/>
      <c r="C189" s="47" t="s">
        <v>33</v>
      </c>
      <c r="D189" s="49">
        <v>1.1</v>
      </c>
      <c r="E189" s="49">
        <v>200</v>
      </c>
      <c r="F189" s="167">
        <v>200</v>
      </c>
      <c r="G189" s="49"/>
      <c r="H189" s="49"/>
      <c r="I189" s="49">
        <v>200</v>
      </c>
      <c r="J189" s="49"/>
      <c r="K189" s="49"/>
      <c r="L189" s="49">
        <v>200</v>
      </c>
      <c r="M189" s="49"/>
      <c r="N189" s="49"/>
      <c r="O189" s="49"/>
      <c r="P189" s="49"/>
      <c r="Q189" s="49"/>
    </row>
    <row r="190" spans="2:17" s="47" customFormat="1" ht="25.5">
      <c r="B190" s="51"/>
      <c r="C190" s="47" t="s">
        <v>34</v>
      </c>
      <c r="D190" s="55"/>
      <c r="E190" s="49"/>
      <c r="F190" s="167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</row>
    <row r="191" spans="2:17" s="47" customFormat="1" ht="12.75">
      <c r="B191" s="51"/>
      <c r="D191" s="55"/>
      <c r="E191" s="49"/>
      <c r="F191" s="167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</row>
    <row r="192" spans="2:17" s="47" customFormat="1" ht="63.75">
      <c r="B192" s="51"/>
      <c r="C192" s="47" t="s">
        <v>35</v>
      </c>
      <c r="D192" s="55">
        <v>1</v>
      </c>
      <c r="E192" s="49">
        <v>200</v>
      </c>
      <c r="F192" s="167">
        <v>200</v>
      </c>
      <c r="G192" s="49"/>
      <c r="H192" s="49"/>
      <c r="I192" s="49">
        <v>200</v>
      </c>
      <c r="J192" s="49"/>
      <c r="K192" s="49"/>
      <c r="L192" s="49">
        <v>200</v>
      </c>
      <c r="M192" s="49"/>
      <c r="N192" s="49"/>
      <c r="O192" s="49"/>
      <c r="P192" s="49"/>
      <c r="Q192" s="49"/>
    </row>
    <row r="193" spans="2:17" s="47" customFormat="1" ht="12.75">
      <c r="B193" s="51"/>
      <c r="D193" s="55"/>
      <c r="E193" s="49"/>
      <c r="F193" s="167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</row>
    <row r="194" spans="2:17" s="47" customFormat="1" ht="51">
      <c r="B194" s="51"/>
      <c r="C194" s="47" t="s">
        <v>36</v>
      </c>
      <c r="D194" s="55">
        <v>3.1</v>
      </c>
      <c r="E194" s="49">
        <v>650</v>
      </c>
      <c r="F194" s="167">
        <v>0</v>
      </c>
      <c r="G194" s="49"/>
      <c r="H194" s="49"/>
      <c r="I194" s="49"/>
      <c r="J194" s="49"/>
      <c r="K194" s="49"/>
      <c r="L194" s="49"/>
      <c r="M194" s="49"/>
      <c r="N194" s="49"/>
      <c r="O194" s="49"/>
      <c r="P194" s="49">
        <v>650</v>
      </c>
      <c r="Q194" s="49"/>
    </row>
    <row r="195" spans="2:17" s="47" customFormat="1" ht="12.75">
      <c r="B195" s="51"/>
      <c r="D195" s="49"/>
      <c r="E195" s="50"/>
      <c r="F195" s="167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</row>
    <row r="196" spans="2:17" s="47" customFormat="1" ht="51">
      <c r="B196" s="51"/>
      <c r="C196" s="47" t="s">
        <v>37</v>
      </c>
      <c r="D196" s="55">
        <v>1</v>
      </c>
      <c r="E196" s="49">
        <v>200</v>
      </c>
      <c r="F196" s="167">
        <v>200</v>
      </c>
      <c r="G196" s="49"/>
      <c r="H196" s="49"/>
      <c r="I196" s="49">
        <v>200</v>
      </c>
      <c r="J196" s="49"/>
      <c r="K196" s="49"/>
      <c r="L196" s="49"/>
      <c r="M196" s="49"/>
      <c r="N196" s="49">
        <v>200</v>
      </c>
      <c r="O196" s="49"/>
      <c r="P196" s="49"/>
      <c r="Q196" s="49"/>
    </row>
    <row r="197" spans="2:17" s="47" customFormat="1" ht="12.75">
      <c r="B197" s="51"/>
      <c r="D197" s="55"/>
      <c r="E197" s="49"/>
      <c r="F197" s="167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</row>
    <row r="198" spans="2:17" s="47" customFormat="1" ht="38.25">
      <c r="B198" s="51"/>
      <c r="C198" s="47" t="s">
        <v>153</v>
      </c>
      <c r="D198" s="49">
        <v>0.6</v>
      </c>
      <c r="E198" s="49">
        <v>150</v>
      </c>
      <c r="F198" s="167">
        <v>150</v>
      </c>
      <c r="G198" s="49"/>
      <c r="H198" s="49"/>
      <c r="I198" s="49">
        <v>150</v>
      </c>
      <c r="J198" s="49"/>
      <c r="K198" s="49"/>
      <c r="L198" s="49"/>
      <c r="M198" s="49">
        <v>150</v>
      </c>
      <c r="N198" s="49"/>
      <c r="O198" s="49"/>
      <c r="P198" s="49"/>
      <c r="Q198" s="49"/>
    </row>
    <row r="199" spans="2:17" s="47" customFormat="1" ht="12.75">
      <c r="B199" s="51"/>
      <c r="D199" s="55"/>
      <c r="E199" s="50"/>
      <c r="F199" s="167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</row>
    <row r="200" spans="2:17" s="47" customFormat="1" ht="38.25">
      <c r="B200" s="51"/>
      <c r="C200" s="47" t="s">
        <v>39</v>
      </c>
      <c r="D200" s="49">
        <v>6.5</v>
      </c>
      <c r="E200" s="50">
        <v>1500</v>
      </c>
      <c r="F200" s="167">
        <v>1500</v>
      </c>
      <c r="G200" s="49">
        <v>1000</v>
      </c>
      <c r="H200" s="49"/>
      <c r="I200" s="49">
        <v>500</v>
      </c>
      <c r="J200" s="49"/>
      <c r="K200" s="49">
        <v>1500</v>
      </c>
      <c r="L200" s="49"/>
      <c r="M200" s="49"/>
      <c r="N200" s="49"/>
      <c r="O200" s="49"/>
      <c r="P200" s="49"/>
      <c r="Q200" s="49"/>
    </row>
    <row r="201" spans="2:17" s="47" customFormat="1" ht="12.75">
      <c r="B201" s="51"/>
      <c r="D201" s="49"/>
      <c r="E201" s="49"/>
      <c r="F201" s="167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</row>
    <row r="202" spans="2:17" s="47" customFormat="1" ht="51">
      <c r="B202" s="51"/>
      <c r="C202" s="47" t="s">
        <v>40</v>
      </c>
      <c r="D202" s="49">
        <v>13</v>
      </c>
      <c r="E202" s="49">
        <v>750</v>
      </c>
      <c r="F202" s="167">
        <v>750</v>
      </c>
      <c r="G202" s="49">
        <v>500</v>
      </c>
      <c r="H202" s="49"/>
      <c r="I202" s="49">
        <v>250</v>
      </c>
      <c r="J202" s="49"/>
      <c r="K202" s="49">
        <v>750</v>
      </c>
      <c r="L202" s="49"/>
      <c r="M202" s="49"/>
      <c r="N202" s="49"/>
      <c r="O202" s="49"/>
      <c r="P202" s="49"/>
      <c r="Q202" s="49"/>
    </row>
    <row r="203" spans="2:17" s="47" customFormat="1" ht="12.75">
      <c r="B203" s="51"/>
      <c r="D203" s="49"/>
      <c r="E203" s="49"/>
      <c r="F203" s="167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</row>
    <row r="204" spans="2:17" s="47" customFormat="1" ht="51">
      <c r="B204" s="51"/>
      <c r="C204" s="47" t="s">
        <v>41</v>
      </c>
      <c r="D204" s="49">
        <v>21</v>
      </c>
      <c r="E204" s="50">
        <v>4200</v>
      </c>
      <c r="F204" s="167">
        <v>4200</v>
      </c>
      <c r="G204" s="49">
        <v>3000</v>
      </c>
      <c r="H204" s="49"/>
      <c r="I204" s="49">
        <v>1200</v>
      </c>
      <c r="J204" s="49"/>
      <c r="K204" s="49">
        <v>600</v>
      </c>
      <c r="L204" s="49">
        <v>1600</v>
      </c>
      <c r="M204" s="49">
        <v>2000</v>
      </c>
      <c r="N204" s="49"/>
      <c r="O204" s="49"/>
      <c r="P204" s="49"/>
      <c r="Q204" s="49"/>
    </row>
    <row r="205" spans="2:17" s="47" customFormat="1" ht="12.75">
      <c r="B205" s="51"/>
      <c r="D205" s="49"/>
      <c r="E205" s="49"/>
      <c r="F205" s="167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</row>
    <row r="206" spans="2:17" s="47" customFormat="1" ht="51">
      <c r="B206" s="51"/>
      <c r="C206" s="47" t="s">
        <v>42</v>
      </c>
      <c r="D206" s="49">
        <v>3</v>
      </c>
      <c r="E206" s="49">
        <v>600</v>
      </c>
      <c r="F206" s="167">
        <v>600</v>
      </c>
      <c r="G206" s="49"/>
      <c r="H206" s="49"/>
      <c r="I206" s="49">
        <v>600</v>
      </c>
      <c r="J206" s="49"/>
      <c r="K206" s="49">
        <v>600</v>
      </c>
      <c r="L206" s="49"/>
      <c r="M206" s="49"/>
      <c r="N206" s="49"/>
      <c r="O206" s="49"/>
      <c r="P206" s="49"/>
      <c r="Q206" s="49"/>
    </row>
    <row r="207" spans="2:17" s="47" customFormat="1" ht="12.75">
      <c r="B207" s="51"/>
      <c r="D207" s="49"/>
      <c r="E207" s="49"/>
      <c r="F207" s="167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</row>
    <row r="208" spans="2:17" s="47" customFormat="1" ht="114.75">
      <c r="B208" s="51"/>
      <c r="C208" s="47" t="s">
        <v>43</v>
      </c>
      <c r="D208" s="49">
        <v>20</v>
      </c>
      <c r="E208" s="50">
        <v>5000</v>
      </c>
      <c r="F208" s="167">
        <v>5000</v>
      </c>
      <c r="G208" s="49">
        <v>3000</v>
      </c>
      <c r="H208" s="49"/>
      <c r="I208" s="49">
        <v>2000</v>
      </c>
      <c r="J208" s="49"/>
      <c r="K208" s="49"/>
      <c r="L208" s="49">
        <v>1500</v>
      </c>
      <c r="M208" s="49">
        <v>1700</v>
      </c>
      <c r="N208" s="49">
        <v>1800</v>
      </c>
      <c r="O208" s="49"/>
      <c r="P208" s="49"/>
      <c r="Q208" s="49"/>
    </row>
    <row r="209" spans="2:17" s="47" customFormat="1" ht="12.75">
      <c r="B209" s="51"/>
      <c r="D209" s="49"/>
      <c r="E209" s="49"/>
      <c r="F209" s="167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</row>
    <row r="210" spans="2:17" s="47" customFormat="1" ht="25.5">
      <c r="B210" s="51"/>
      <c r="C210" s="47" t="s">
        <v>44</v>
      </c>
      <c r="D210" s="49">
        <v>3</v>
      </c>
      <c r="E210" s="49">
        <v>600</v>
      </c>
      <c r="F210" s="167">
        <v>600</v>
      </c>
      <c r="G210" s="49">
        <v>600</v>
      </c>
      <c r="H210" s="49"/>
      <c r="I210" s="49"/>
      <c r="J210" s="49"/>
      <c r="K210" s="49"/>
      <c r="L210" s="49"/>
      <c r="M210" s="49"/>
      <c r="N210" s="49">
        <v>600</v>
      </c>
      <c r="O210" s="49"/>
      <c r="P210" s="49"/>
      <c r="Q210" s="49"/>
    </row>
    <row r="211" spans="2:17" s="47" customFormat="1" ht="12.75">
      <c r="B211" s="51"/>
      <c r="D211" s="49"/>
      <c r="E211" s="49"/>
      <c r="F211" s="167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</row>
    <row r="212" spans="2:17" s="47" customFormat="1" ht="89.25">
      <c r="B212" s="51"/>
      <c r="C212" s="47" t="s">
        <v>555</v>
      </c>
      <c r="D212" s="49">
        <v>4</v>
      </c>
      <c r="E212" s="49">
        <v>800</v>
      </c>
      <c r="F212" s="167">
        <v>800</v>
      </c>
      <c r="G212" s="49">
        <v>800</v>
      </c>
      <c r="H212" s="49"/>
      <c r="I212" s="49"/>
      <c r="J212" s="49"/>
      <c r="K212" s="49"/>
      <c r="L212" s="49"/>
      <c r="M212" s="49"/>
      <c r="N212" s="49">
        <v>800</v>
      </c>
      <c r="O212" s="49"/>
      <c r="P212" s="21"/>
      <c r="Q212" s="49"/>
    </row>
    <row r="213" spans="2:17" s="47" customFormat="1" ht="12.75">
      <c r="B213" s="51"/>
      <c r="D213" s="49"/>
      <c r="E213" s="49"/>
      <c r="F213" s="167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</row>
    <row r="214" spans="2:17" s="47" customFormat="1" ht="76.5">
      <c r="B214" s="51"/>
      <c r="C214" s="47" t="s">
        <v>45</v>
      </c>
      <c r="D214" s="49">
        <v>4</v>
      </c>
      <c r="E214" s="49">
        <v>800</v>
      </c>
      <c r="F214" s="167">
        <v>800</v>
      </c>
      <c r="G214" s="49">
        <v>800</v>
      </c>
      <c r="H214" s="49"/>
      <c r="I214" s="49"/>
      <c r="J214" s="49"/>
      <c r="K214" s="49"/>
      <c r="L214" s="49"/>
      <c r="M214" s="49"/>
      <c r="N214" s="49"/>
      <c r="O214" s="49">
        <v>800</v>
      </c>
      <c r="P214" s="49"/>
      <c r="Q214" s="49"/>
    </row>
    <row r="215" spans="2:17" s="47" customFormat="1" ht="12.75">
      <c r="B215" s="51"/>
      <c r="D215" s="49"/>
      <c r="E215" s="49"/>
      <c r="F215" s="167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</row>
    <row r="216" spans="2:17" s="47" customFormat="1" ht="63.75">
      <c r="B216" s="51"/>
      <c r="C216" s="47" t="s">
        <v>46</v>
      </c>
      <c r="D216" s="49">
        <v>3</v>
      </c>
      <c r="E216" s="49">
        <v>600</v>
      </c>
      <c r="F216" s="167">
        <v>600</v>
      </c>
      <c r="G216" s="49">
        <v>600</v>
      </c>
      <c r="H216" s="49"/>
      <c r="I216" s="49"/>
      <c r="J216" s="49"/>
      <c r="K216" s="49"/>
      <c r="L216" s="49"/>
      <c r="M216" s="49"/>
      <c r="N216" s="49"/>
      <c r="O216" s="49">
        <v>600</v>
      </c>
      <c r="P216" s="49"/>
      <c r="Q216" s="49"/>
    </row>
    <row r="217" spans="2:17" s="47" customFormat="1" ht="12.75">
      <c r="B217" s="51"/>
      <c r="D217" s="49"/>
      <c r="E217" s="49"/>
      <c r="F217" s="167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</row>
    <row r="218" spans="2:17" s="47" customFormat="1" ht="25.5">
      <c r="B218" s="51"/>
      <c r="C218" s="47" t="s">
        <v>47</v>
      </c>
      <c r="D218" s="49">
        <v>9.5</v>
      </c>
      <c r="E218" s="49">
        <v>500</v>
      </c>
      <c r="F218" s="167">
        <v>500</v>
      </c>
      <c r="G218" s="49"/>
      <c r="H218" s="49"/>
      <c r="I218" s="49">
        <v>500</v>
      </c>
      <c r="J218" s="49"/>
      <c r="K218" s="49"/>
      <c r="L218" s="49"/>
      <c r="M218" s="49"/>
      <c r="N218" s="49"/>
      <c r="O218" s="49">
        <v>500</v>
      </c>
      <c r="P218" s="49"/>
      <c r="Q218" s="49"/>
    </row>
    <row r="219" spans="2:17" s="47" customFormat="1" ht="12.75">
      <c r="B219" s="51"/>
      <c r="D219" s="49"/>
      <c r="E219" s="49"/>
      <c r="F219" s="167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</row>
    <row r="220" spans="2:17" s="47" customFormat="1" ht="38.25">
      <c r="B220" s="51"/>
      <c r="C220" s="47" t="s">
        <v>48</v>
      </c>
      <c r="D220" s="49">
        <v>3</v>
      </c>
      <c r="E220" s="49">
        <v>600</v>
      </c>
      <c r="F220" s="167">
        <v>600</v>
      </c>
      <c r="G220" s="49">
        <v>600</v>
      </c>
      <c r="H220" s="49"/>
      <c r="I220" s="49"/>
      <c r="J220" s="49"/>
      <c r="K220" s="49"/>
      <c r="L220" s="49"/>
      <c r="M220" s="49"/>
      <c r="N220" s="49"/>
      <c r="O220" s="49">
        <v>600</v>
      </c>
      <c r="P220" s="49"/>
      <c r="Q220" s="49"/>
    </row>
    <row r="221" spans="2:17" s="47" customFormat="1" ht="12.75">
      <c r="B221" s="51"/>
      <c r="D221" s="49"/>
      <c r="E221" s="49"/>
      <c r="F221" s="167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</row>
    <row r="222" spans="2:17" s="47" customFormat="1" ht="63.75">
      <c r="B222" s="51"/>
      <c r="C222" s="47" t="s">
        <v>556</v>
      </c>
      <c r="D222" s="49">
        <v>2.5</v>
      </c>
      <c r="E222" s="49">
        <v>500</v>
      </c>
      <c r="F222" s="167">
        <v>0</v>
      </c>
      <c r="G222" s="49"/>
      <c r="H222" s="49"/>
      <c r="I222" s="49"/>
      <c r="J222" s="49"/>
      <c r="K222" s="49"/>
      <c r="L222" s="49"/>
      <c r="M222" s="49"/>
      <c r="N222" s="49"/>
      <c r="O222" s="49"/>
      <c r="P222" s="49">
        <v>500</v>
      </c>
      <c r="Q222" s="49"/>
    </row>
    <row r="223" spans="2:17" s="47" customFormat="1" ht="12.75">
      <c r="B223" s="51"/>
      <c r="D223" s="49"/>
      <c r="E223" s="49"/>
      <c r="F223" s="167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</row>
    <row r="224" spans="2:17" s="47" customFormat="1" ht="51">
      <c r="B224" s="51"/>
      <c r="C224" s="47" t="s">
        <v>50</v>
      </c>
      <c r="D224" s="49">
        <v>4</v>
      </c>
      <c r="E224" s="49">
        <v>800</v>
      </c>
      <c r="F224" s="167">
        <v>800</v>
      </c>
      <c r="G224" s="49">
        <v>500</v>
      </c>
      <c r="H224" s="49"/>
      <c r="I224" s="49">
        <v>300</v>
      </c>
      <c r="J224" s="49"/>
      <c r="K224" s="49"/>
      <c r="L224" s="49"/>
      <c r="M224" s="49"/>
      <c r="N224" s="49">
        <v>800</v>
      </c>
      <c r="O224" s="49"/>
      <c r="P224" s="49"/>
      <c r="Q224" s="49"/>
    </row>
    <row r="225" spans="2:17" s="47" customFormat="1" ht="12.75">
      <c r="B225" s="51"/>
      <c r="D225" s="49"/>
      <c r="E225" s="49"/>
      <c r="F225" s="167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</row>
    <row r="226" spans="2:17" s="47" customFormat="1" ht="38.25">
      <c r="B226" s="51"/>
      <c r="C226" s="47" t="s">
        <v>557</v>
      </c>
      <c r="D226" s="49">
        <v>7.2</v>
      </c>
      <c r="E226" s="50">
        <v>1400</v>
      </c>
      <c r="F226" s="167">
        <v>0</v>
      </c>
      <c r="G226" s="49"/>
      <c r="H226" s="49"/>
      <c r="I226" s="49"/>
      <c r="J226" s="49"/>
      <c r="K226" s="49"/>
      <c r="L226" s="49"/>
      <c r="M226" s="49"/>
      <c r="N226" s="49"/>
      <c r="O226" s="49"/>
      <c r="P226" s="49">
        <v>1400</v>
      </c>
      <c r="Q226" s="49"/>
    </row>
    <row r="227" spans="2:17" s="47" customFormat="1" ht="12.75">
      <c r="B227" s="51"/>
      <c r="D227" s="49"/>
      <c r="E227" s="49"/>
      <c r="F227" s="167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</row>
    <row r="228" spans="2:17" s="47" customFormat="1" ht="38.25">
      <c r="B228" s="51"/>
      <c r="C228" s="47" t="s">
        <v>52</v>
      </c>
      <c r="D228" s="49">
        <v>0.6</v>
      </c>
      <c r="E228" s="49">
        <v>100</v>
      </c>
      <c r="F228" s="167">
        <v>100</v>
      </c>
      <c r="G228" s="49"/>
      <c r="H228" s="49"/>
      <c r="I228" s="49">
        <v>100</v>
      </c>
      <c r="J228" s="49"/>
      <c r="K228" s="49"/>
      <c r="L228" s="49"/>
      <c r="M228" s="49">
        <v>100</v>
      </c>
      <c r="N228" s="49"/>
      <c r="O228" s="49"/>
      <c r="P228" s="49"/>
      <c r="Q228" s="49"/>
    </row>
    <row r="229" spans="2:17" s="47" customFormat="1" ht="12.75">
      <c r="B229" s="51"/>
      <c r="D229" s="49"/>
      <c r="E229" s="49"/>
      <c r="F229" s="167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</row>
    <row r="230" spans="2:17" s="47" customFormat="1" ht="38.25">
      <c r="B230" s="51"/>
      <c r="C230" s="47" t="s">
        <v>53</v>
      </c>
      <c r="D230" s="49">
        <v>0.8</v>
      </c>
      <c r="E230" s="49">
        <v>100</v>
      </c>
      <c r="F230" s="167">
        <v>100</v>
      </c>
      <c r="G230" s="49"/>
      <c r="H230" s="49"/>
      <c r="I230" s="49">
        <v>100</v>
      </c>
      <c r="J230" s="49"/>
      <c r="K230" s="49"/>
      <c r="L230" s="49"/>
      <c r="M230" s="49">
        <v>100</v>
      </c>
      <c r="N230" s="49"/>
      <c r="O230" s="49"/>
      <c r="P230" s="49"/>
      <c r="Q230" s="49"/>
    </row>
    <row r="231" spans="2:17" s="47" customFormat="1" ht="12.75">
      <c r="B231" s="51"/>
      <c r="D231" s="49"/>
      <c r="E231" s="49"/>
      <c r="F231" s="167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</row>
    <row r="232" spans="2:17" s="47" customFormat="1" ht="51">
      <c r="B232" s="51"/>
      <c r="C232" s="47" t="s">
        <v>54</v>
      </c>
      <c r="D232" s="49">
        <v>2.2</v>
      </c>
      <c r="E232" s="49">
        <v>500</v>
      </c>
      <c r="F232" s="167">
        <v>500</v>
      </c>
      <c r="G232" s="49"/>
      <c r="H232" s="49"/>
      <c r="I232" s="49">
        <v>400</v>
      </c>
      <c r="J232" s="49">
        <v>100</v>
      </c>
      <c r="K232" s="49"/>
      <c r="L232" s="49"/>
      <c r="M232" s="49">
        <v>500</v>
      </c>
      <c r="N232" s="49"/>
      <c r="O232" s="49"/>
      <c r="P232" s="49"/>
      <c r="Q232" s="49"/>
    </row>
    <row r="233" spans="2:17" s="47" customFormat="1" ht="12.75">
      <c r="B233" s="51"/>
      <c r="D233" s="49"/>
      <c r="E233" s="49"/>
      <c r="F233" s="167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</row>
    <row r="234" spans="2:17" s="47" customFormat="1" ht="51">
      <c r="B234" s="51"/>
      <c r="C234" s="47" t="s">
        <v>558</v>
      </c>
      <c r="D234" s="49">
        <v>3.1</v>
      </c>
      <c r="E234" s="49">
        <v>600</v>
      </c>
      <c r="F234" s="167">
        <v>600</v>
      </c>
      <c r="G234" s="49">
        <v>400</v>
      </c>
      <c r="H234" s="49"/>
      <c r="I234" s="49">
        <v>100</v>
      </c>
      <c r="J234" s="49">
        <v>100</v>
      </c>
      <c r="K234" s="49"/>
      <c r="L234" s="49">
        <v>600</v>
      </c>
      <c r="M234" s="49"/>
      <c r="N234" s="49"/>
      <c r="O234" s="49"/>
      <c r="P234" s="49"/>
      <c r="Q234" s="49"/>
    </row>
    <row r="235" spans="2:17" s="47" customFormat="1" ht="12.75">
      <c r="B235" s="51"/>
      <c r="D235" s="49"/>
      <c r="E235" s="49"/>
      <c r="F235" s="167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</row>
    <row r="236" spans="2:17" s="47" customFormat="1" ht="51">
      <c r="B236" s="51"/>
      <c r="C236" s="47" t="s">
        <v>559</v>
      </c>
      <c r="D236" s="49">
        <v>5</v>
      </c>
      <c r="E236" s="50">
        <v>1000</v>
      </c>
      <c r="F236" s="167">
        <v>1000</v>
      </c>
      <c r="G236" s="49">
        <v>1000</v>
      </c>
      <c r="H236" s="49"/>
      <c r="I236" s="49"/>
      <c r="J236" s="49"/>
      <c r="K236" s="49"/>
      <c r="L236" s="49"/>
      <c r="M236" s="49"/>
      <c r="N236" s="49">
        <v>600</v>
      </c>
      <c r="O236" s="49">
        <v>400</v>
      </c>
      <c r="P236" s="49"/>
      <c r="Q236" s="49"/>
    </row>
    <row r="237" spans="2:17" s="47" customFormat="1" ht="12.75">
      <c r="B237" s="51"/>
      <c r="D237" s="49"/>
      <c r="E237" s="49"/>
      <c r="F237" s="167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</row>
    <row r="238" spans="2:17" s="47" customFormat="1" ht="51">
      <c r="B238" s="51"/>
      <c r="C238" s="47" t="s">
        <v>560</v>
      </c>
      <c r="D238" s="49">
        <v>2</v>
      </c>
      <c r="E238" s="49">
        <v>400</v>
      </c>
      <c r="F238" s="167">
        <v>400</v>
      </c>
      <c r="G238" s="49">
        <v>200</v>
      </c>
      <c r="H238" s="49"/>
      <c r="I238" s="49">
        <v>100</v>
      </c>
      <c r="J238" s="49">
        <v>100</v>
      </c>
      <c r="K238" s="49"/>
      <c r="L238" s="49"/>
      <c r="M238" s="49"/>
      <c r="N238" s="49"/>
      <c r="O238" s="49">
        <v>400</v>
      </c>
      <c r="P238" s="49"/>
      <c r="Q238" s="49"/>
    </row>
    <row r="239" spans="2:17" s="47" customFormat="1" ht="12.75">
      <c r="B239" s="51"/>
      <c r="D239" s="49"/>
      <c r="E239" s="49"/>
      <c r="F239" s="167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</row>
    <row r="240" spans="2:17" s="47" customFormat="1" ht="51">
      <c r="B240" s="51"/>
      <c r="C240" s="47" t="s">
        <v>58</v>
      </c>
      <c r="D240" s="49">
        <v>2.5</v>
      </c>
      <c r="E240" s="49">
        <v>500</v>
      </c>
      <c r="F240" s="167">
        <v>500</v>
      </c>
      <c r="G240" s="49"/>
      <c r="H240" s="49"/>
      <c r="I240" s="49">
        <v>400</v>
      </c>
      <c r="J240" s="49">
        <v>100</v>
      </c>
      <c r="K240" s="49"/>
      <c r="L240" s="49"/>
      <c r="M240" s="49"/>
      <c r="N240" s="49"/>
      <c r="O240" s="49">
        <v>500</v>
      </c>
      <c r="P240" s="49"/>
      <c r="Q240" s="49"/>
    </row>
    <row r="241" spans="2:17" s="47" customFormat="1" ht="12.75">
      <c r="B241" s="51"/>
      <c r="D241" s="49"/>
      <c r="E241" s="49"/>
      <c r="F241" s="167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</row>
    <row r="242" spans="2:17" s="47" customFormat="1" ht="51">
      <c r="B242" s="51"/>
      <c r="C242" s="51" t="s">
        <v>59</v>
      </c>
      <c r="D242" s="49">
        <v>5.5</v>
      </c>
      <c r="E242" s="49">
        <v>800</v>
      </c>
      <c r="F242" s="167">
        <v>800</v>
      </c>
      <c r="G242" s="49">
        <v>600</v>
      </c>
      <c r="H242" s="49"/>
      <c r="I242" s="49">
        <v>200</v>
      </c>
      <c r="J242" s="49"/>
      <c r="K242" s="49"/>
      <c r="L242" s="49"/>
      <c r="M242" s="49"/>
      <c r="N242" s="49"/>
      <c r="O242" s="49">
        <v>800</v>
      </c>
      <c r="P242" s="49"/>
      <c r="Q242" s="49"/>
    </row>
    <row r="243" spans="2:17" s="47" customFormat="1" ht="12.75">
      <c r="B243" s="51"/>
      <c r="D243" s="49"/>
      <c r="E243" s="49"/>
      <c r="F243" s="167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</row>
    <row r="244" spans="2:17" s="47" customFormat="1" ht="38.25">
      <c r="B244" s="51"/>
      <c r="C244" s="47" t="s">
        <v>60</v>
      </c>
      <c r="D244" s="49">
        <v>2</v>
      </c>
      <c r="E244" s="49">
        <v>400</v>
      </c>
      <c r="F244" s="167">
        <v>0</v>
      </c>
      <c r="G244" s="49"/>
      <c r="H244" s="49"/>
      <c r="I244" s="49"/>
      <c r="J244" s="49"/>
      <c r="K244" s="49"/>
      <c r="L244" s="49"/>
      <c r="M244" s="49"/>
      <c r="N244" s="49"/>
      <c r="O244" s="49"/>
      <c r="P244" s="49">
        <v>400</v>
      </c>
      <c r="Q244" s="49"/>
    </row>
    <row r="245" spans="2:17" s="47" customFormat="1" ht="12.75">
      <c r="B245" s="51"/>
      <c r="D245" s="49"/>
      <c r="E245" s="49"/>
      <c r="F245" s="167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</row>
    <row r="246" spans="2:17" s="47" customFormat="1" ht="51">
      <c r="B246" s="51"/>
      <c r="C246" s="47" t="s">
        <v>61</v>
      </c>
      <c r="D246" s="49"/>
      <c r="E246" s="49"/>
      <c r="F246" s="167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</row>
    <row r="247" spans="2:17" s="47" customFormat="1" ht="12.75">
      <c r="B247" s="51"/>
      <c r="D247" s="49"/>
      <c r="E247" s="49"/>
      <c r="F247" s="167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</row>
    <row r="248" spans="2:17" s="47" customFormat="1" ht="38.25">
      <c r="B248" s="51"/>
      <c r="C248" s="47" t="s">
        <v>62</v>
      </c>
      <c r="D248" s="49">
        <v>8</v>
      </c>
      <c r="E248" s="50">
        <v>1200</v>
      </c>
      <c r="F248" s="167">
        <v>0</v>
      </c>
      <c r="G248" s="49"/>
      <c r="H248" s="49"/>
      <c r="I248" s="49"/>
      <c r="J248" s="49"/>
      <c r="K248" s="49"/>
      <c r="L248" s="49"/>
      <c r="M248" s="49"/>
      <c r="N248" s="49"/>
      <c r="O248" s="49"/>
      <c r="P248" s="49">
        <v>1200</v>
      </c>
      <c r="Q248" s="49"/>
    </row>
    <row r="249" spans="2:17" s="47" customFormat="1" ht="12.75">
      <c r="B249" s="51"/>
      <c r="D249" s="49"/>
      <c r="E249" s="49"/>
      <c r="F249" s="167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</row>
    <row r="250" spans="2:17" s="47" customFormat="1" ht="38.25">
      <c r="B250" s="51"/>
      <c r="C250" s="47" t="s">
        <v>63</v>
      </c>
      <c r="D250" s="49">
        <v>5.6</v>
      </c>
      <c r="E250" s="49">
        <v>800</v>
      </c>
      <c r="F250" s="167">
        <v>800</v>
      </c>
      <c r="G250" s="49">
        <v>500</v>
      </c>
      <c r="H250" s="49"/>
      <c r="I250" s="49">
        <v>200</v>
      </c>
      <c r="J250" s="49">
        <v>100</v>
      </c>
      <c r="K250" s="49">
        <v>800</v>
      </c>
      <c r="L250" s="49"/>
      <c r="M250" s="49"/>
      <c r="N250" s="49"/>
      <c r="O250" s="49"/>
      <c r="P250" s="49"/>
      <c r="Q250" s="49"/>
    </row>
    <row r="251" spans="2:17" s="47" customFormat="1" ht="12.75">
      <c r="B251" s="51"/>
      <c r="D251" s="49"/>
      <c r="E251" s="49"/>
      <c r="F251" s="167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</row>
    <row r="252" spans="2:17" s="47" customFormat="1" ht="38.25">
      <c r="B252" s="51"/>
      <c r="C252" s="47" t="s">
        <v>65</v>
      </c>
      <c r="D252" s="49">
        <v>1.1</v>
      </c>
      <c r="E252" s="49">
        <v>200</v>
      </c>
      <c r="F252" s="167">
        <v>200</v>
      </c>
      <c r="G252" s="49"/>
      <c r="H252" s="49"/>
      <c r="I252" s="49">
        <v>100</v>
      </c>
      <c r="J252" s="49">
        <v>100</v>
      </c>
      <c r="K252" s="49">
        <v>200</v>
      </c>
      <c r="L252" s="49"/>
      <c r="M252" s="49"/>
      <c r="N252" s="49"/>
      <c r="O252" s="49"/>
      <c r="P252" s="49"/>
      <c r="Q252" s="49"/>
    </row>
    <row r="253" spans="2:17" s="47" customFormat="1" ht="12.75">
      <c r="B253" s="51"/>
      <c r="D253" s="49"/>
      <c r="E253" s="49"/>
      <c r="F253" s="167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</row>
    <row r="254" spans="2:17" s="47" customFormat="1" ht="51">
      <c r="B254" s="51"/>
      <c r="C254" s="47" t="s">
        <v>66</v>
      </c>
      <c r="D254" s="49">
        <v>4</v>
      </c>
      <c r="E254" s="49">
        <v>600</v>
      </c>
      <c r="F254" s="167">
        <v>600</v>
      </c>
      <c r="G254" s="49">
        <v>500</v>
      </c>
      <c r="H254" s="49"/>
      <c r="I254" s="49">
        <v>100</v>
      </c>
      <c r="J254" s="49"/>
      <c r="K254" s="49">
        <v>600</v>
      </c>
      <c r="L254" s="49"/>
      <c r="M254" s="49"/>
      <c r="N254" s="49"/>
      <c r="O254" s="49"/>
      <c r="P254" s="49"/>
      <c r="Q254" s="49"/>
    </row>
    <row r="255" spans="2:17" s="47" customFormat="1" ht="12.75">
      <c r="B255" s="51"/>
      <c r="D255" s="49"/>
      <c r="E255" s="49"/>
      <c r="F255" s="167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</row>
    <row r="256" spans="2:17" s="47" customFormat="1" ht="51">
      <c r="B256" s="51"/>
      <c r="C256" s="47" t="s">
        <v>67</v>
      </c>
      <c r="D256" s="49">
        <v>5</v>
      </c>
      <c r="E256" s="50">
        <v>1700</v>
      </c>
      <c r="F256" s="167">
        <v>1700</v>
      </c>
      <c r="G256" s="49">
        <v>1000</v>
      </c>
      <c r="H256" s="49"/>
      <c r="I256" s="49">
        <v>700</v>
      </c>
      <c r="J256" s="49"/>
      <c r="K256" s="49"/>
      <c r="L256" s="49"/>
      <c r="M256" s="49"/>
      <c r="N256" s="49">
        <v>1000</v>
      </c>
      <c r="O256" s="49">
        <v>700</v>
      </c>
      <c r="P256" s="49"/>
      <c r="Q256" s="49"/>
    </row>
    <row r="257" spans="2:17" s="47" customFormat="1" ht="12.75">
      <c r="B257" s="51"/>
      <c r="D257" s="49"/>
      <c r="E257" s="49"/>
      <c r="F257" s="167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</row>
    <row r="258" spans="2:17" s="47" customFormat="1" ht="38.25">
      <c r="B258" s="51"/>
      <c r="C258" s="47" t="s">
        <v>68</v>
      </c>
      <c r="D258" s="49">
        <v>1.2</v>
      </c>
      <c r="E258" s="49">
        <v>200</v>
      </c>
      <c r="F258" s="167">
        <v>200</v>
      </c>
      <c r="G258" s="49"/>
      <c r="H258" s="49"/>
      <c r="I258" s="49">
        <v>100</v>
      </c>
      <c r="J258" s="49">
        <v>100</v>
      </c>
      <c r="K258" s="49"/>
      <c r="L258" s="49">
        <v>200</v>
      </c>
      <c r="M258" s="49"/>
      <c r="N258" s="49"/>
      <c r="O258" s="49"/>
      <c r="P258" s="49"/>
      <c r="Q258" s="49"/>
    </row>
    <row r="259" spans="2:17" s="47" customFormat="1" ht="12.75">
      <c r="B259" s="51"/>
      <c r="D259" s="49"/>
      <c r="E259" s="49"/>
      <c r="F259" s="167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</row>
    <row r="260" spans="2:17" s="47" customFormat="1" ht="38.25">
      <c r="B260" s="51"/>
      <c r="C260" s="47" t="s">
        <v>69</v>
      </c>
      <c r="D260" s="49">
        <v>1</v>
      </c>
      <c r="E260" s="49">
        <v>150</v>
      </c>
      <c r="F260" s="167">
        <v>150</v>
      </c>
      <c r="G260" s="49"/>
      <c r="H260" s="49"/>
      <c r="I260" s="49">
        <v>150</v>
      </c>
      <c r="J260" s="49"/>
      <c r="K260" s="49"/>
      <c r="L260" s="49"/>
      <c r="M260" s="49"/>
      <c r="N260" s="49">
        <v>150</v>
      </c>
      <c r="O260" s="49"/>
      <c r="P260" s="49"/>
      <c r="Q260" s="49"/>
    </row>
    <row r="261" spans="2:17" s="47" customFormat="1" ht="12.75">
      <c r="B261" s="51"/>
      <c r="D261" s="49"/>
      <c r="E261" s="49"/>
      <c r="F261" s="167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</row>
    <row r="262" spans="2:17" s="47" customFormat="1" ht="38.25">
      <c r="B262" s="51"/>
      <c r="C262" s="47" t="s">
        <v>70</v>
      </c>
      <c r="D262" s="49">
        <v>6.2</v>
      </c>
      <c r="E262" s="49">
        <v>1000</v>
      </c>
      <c r="F262" s="167">
        <v>0</v>
      </c>
      <c r="G262" s="49"/>
      <c r="H262" s="49"/>
      <c r="I262" s="49"/>
      <c r="J262" s="49"/>
      <c r="K262" s="49"/>
      <c r="L262" s="49"/>
      <c r="M262" s="49"/>
      <c r="N262" s="49"/>
      <c r="O262" s="49"/>
      <c r="P262" s="49">
        <v>1000</v>
      </c>
      <c r="Q262" s="49"/>
    </row>
    <row r="263" spans="2:17" s="47" customFormat="1" ht="12.75">
      <c r="B263" s="51"/>
      <c r="D263" s="49"/>
      <c r="E263" s="49"/>
      <c r="F263" s="167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</row>
    <row r="264" spans="2:17" s="47" customFormat="1" ht="102">
      <c r="B264" s="51"/>
      <c r="C264" s="47" t="s">
        <v>563</v>
      </c>
      <c r="D264" s="49">
        <v>6</v>
      </c>
      <c r="E264" s="49">
        <v>1000</v>
      </c>
      <c r="F264" s="167">
        <v>0</v>
      </c>
      <c r="G264" s="49"/>
      <c r="H264" s="49"/>
      <c r="I264" s="49"/>
      <c r="J264" s="49"/>
      <c r="K264" s="49"/>
      <c r="L264" s="49"/>
      <c r="M264" s="49"/>
      <c r="N264" s="49"/>
      <c r="O264" s="49"/>
      <c r="P264" s="49">
        <v>1000</v>
      </c>
      <c r="Q264" s="49"/>
    </row>
    <row r="265" spans="2:17" s="47" customFormat="1" ht="12.75">
      <c r="B265" s="51"/>
      <c r="D265" s="49"/>
      <c r="E265" s="49"/>
      <c r="F265" s="167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</row>
    <row r="266" spans="2:17" s="47" customFormat="1" ht="12.75">
      <c r="B266" s="51"/>
      <c r="C266" s="47" t="s">
        <v>72</v>
      </c>
      <c r="D266" s="49"/>
      <c r="E266" s="49"/>
      <c r="F266" s="167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</row>
    <row r="267" spans="2:17" s="47" customFormat="1" ht="15.75" customHeight="1">
      <c r="B267" s="51"/>
      <c r="C267" s="47" t="s">
        <v>73</v>
      </c>
      <c r="D267" s="49">
        <v>14</v>
      </c>
      <c r="E267" s="50">
        <v>2100</v>
      </c>
      <c r="F267" s="167">
        <v>0</v>
      </c>
      <c r="G267" s="49"/>
      <c r="H267" s="49"/>
      <c r="I267" s="49"/>
      <c r="J267" s="49"/>
      <c r="K267" s="49"/>
      <c r="L267" s="49"/>
      <c r="M267" s="49"/>
      <c r="N267" s="49"/>
      <c r="O267" s="49"/>
      <c r="P267" s="49">
        <v>2100</v>
      </c>
      <c r="Q267" s="49"/>
    </row>
    <row r="268" spans="2:17" s="47" customFormat="1" ht="12.75">
      <c r="B268" s="51"/>
      <c r="D268" s="49"/>
      <c r="E268" s="49"/>
      <c r="F268" s="167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</row>
    <row r="269" spans="2:17" s="47" customFormat="1" ht="63.75">
      <c r="B269" s="51"/>
      <c r="C269" s="47" t="s">
        <v>561</v>
      </c>
      <c r="D269" s="49">
        <v>6.5</v>
      </c>
      <c r="E269" s="49">
        <v>1000</v>
      </c>
      <c r="F269" s="167">
        <v>1000</v>
      </c>
      <c r="G269" s="49">
        <v>800</v>
      </c>
      <c r="H269" s="49"/>
      <c r="I269" s="49">
        <v>200</v>
      </c>
      <c r="J269" s="49"/>
      <c r="K269" s="49"/>
      <c r="L269" s="49"/>
      <c r="M269" s="49"/>
      <c r="N269" s="49">
        <v>1000</v>
      </c>
      <c r="O269" s="49"/>
      <c r="P269" s="49"/>
      <c r="Q269" s="49"/>
    </row>
    <row r="270" spans="2:17" s="47" customFormat="1" ht="12.75">
      <c r="B270" s="51"/>
      <c r="D270" s="49"/>
      <c r="E270" s="49"/>
      <c r="F270" s="167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</row>
    <row r="271" spans="2:17" s="47" customFormat="1" ht="38.25">
      <c r="B271" s="51"/>
      <c r="C271" s="47" t="s">
        <v>75</v>
      </c>
      <c r="D271" s="49">
        <v>2.5</v>
      </c>
      <c r="E271" s="49">
        <v>400</v>
      </c>
      <c r="F271" s="167">
        <v>0</v>
      </c>
      <c r="G271" s="49"/>
      <c r="H271" s="49"/>
      <c r="I271" s="49"/>
      <c r="J271" s="49"/>
      <c r="K271" s="49"/>
      <c r="L271" s="49"/>
      <c r="M271" s="49"/>
      <c r="N271" s="49"/>
      <c r="O271" s="49"/>
      <c r="P271" s="49">
        <v>400</v>
      </c>
      <c r="Q271" s="49"/>
    </row>
    <row r="272" spans="2:17" s="47" customFormat="1" ht="12.75">
      <c r="B272" s="51"/>
      <c r="D272" s="49"/>
      <c r="E272" s="49"/>
      <c r="F272" s="167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</row>
    <row r="273" spans="2:17" s="47" customFormat="1" ht="51">
      <c r="B273" s="51"/>
      <c r="C273" s="47" t="s">
        <v>562</v>
      </c>
      <c r="D273" s="49">
        <v>1</v>
      </c>
      <c r="E273" s="49">
        <v>200</v>
      </c>
      <c r="F273" s="167">
        <v>0</v>
      </c>
      <c r="G273" s="49"/>
      <c r="H273" s="49"/>
      <c r="I273" s="49"/>
      <c r="J273" s="49"/>
      <c r="K273" s="49"/>
      <c r="L273" s="49"/>
      <c r="M273" s="49"/>
      <c r="N273" s="49"/>
      <c r="O273" s="49"/>
      <c r="P273" s="49">
        <v>200</v>
      </c>
      <c r="Q273" s="49"/>
    </row>
    <row r="274" spans="2:17" s="47" customFormat="1" ht="12.75">
      <c r="B274" s="51"/>
      <c r="D274" s="49"/>
      <c r="E274" s="49"/>
      <c r="F274" s="167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</row>
    <row r="275" spans="2:17" s="47" customFormat="1" ht="25.5">
      <c r="B275" s="51"/>
      <c r="C275" s="47" t="s">
        <v>77</v>
      </c>
      <c r="D275" s="49">
        <v>0.4</v>
      </c>
      <c r="E275" s="49">
        <v>40</v>
      </c>
      <c r="F275" s="167">
        <v>0</v>
      </c>
      <c r="G275" s="49"/>
      <c r="H275" s="49"/>
      <c r="I275" s="49"/>
      <c r="J275" s="49"/>
      <c r="K275" s="49"/>
      <c r="L275" s="49"/>
      <c r="M275" s="49"/>
      <c r="N275" s="49"/>
      <c r="O275" s="49"/>
      <c r="P275" s="49">
        <v>40</v>
      </c>
      <c r="Q275" s="49"/>
    </row>
    <row r="276" spans="2:17" s="47" customFormat="1" ht="12.75">
      <c r="B276" s="51"/>
      <c r="D276" s="49"/>
      <c r="E276" s="49"/>
      <c r="F276" s="167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</row>
    <row r="277" spans="2:17" s="47" customFormat="1" ht="63.75">
      <c r="B277" s="51"/>
      <c r="C277" s="47" t="s">
        <v>78</v>
      </c>
      <c r="D277" s="49">
        <v>5</v>
      </c>
      <c r="E277" s="49">
        <v>750</v>
      </c>
      <c r="F277" s="167">
        <v>0</v>
      </c>
      <c r="G277" s="49"/>
      <c r="H277" s="49"/>
      <c r="I277" s="49"/>
      <c r="J277" s="49"/>
      <c r="K277" s="49"/>
      <c r="L277" s="49"/>
      <c r="M277" s="49"/>
      <c r="N277" s="49"/>
      <c r="O277" s="49"/>
      <c r="P277" s="49">
        <v>750</v>
      </c>
      <c r="Q277" s="49"/>
    </row>
    <row r="278" spans="2:17" s="47" customFormat="1" ht="12.75">
      <c r="B278" s="51"/>
      <c r="D278" s="49"/>
      <c r="E278" s="49"/>
      <c r="F278" s="167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</row>
    <row r="279" spans="2:17" s="47" customFormat="1" ht="51">
      <c r="B279" s="51"/>
      <c r="C279" s="47" t="s">
        <v>79</v>
      </c>
      <c r="D279" s="49">
        <v>3</v>
      </c>
      <c r="E279" s="49">
        <v>450</v>
      </c>
      <c r="F279" s="167">
        <v>450</v>
      </c>
      <c r="G279" s="49">
        <v>400</v>
      </c>
      <c r="H279" s="49"/>
      <c r="I279" s="49">
        <v>50</v>
      </c>
      <c r="J279" s="49"/>
      <c r="K279" s="49"/>
      <c r="L279" s="49">
        <v>450</v>
      </c>
      <c r="M279" s="49"/>
      <c r="N279" s="49"/>
      <c r="O279" s="49"/>
      <c r="P279" s="49"/>
      <c r="Q279" s="49"/>
    </row>
    <row r="280" spans="2:17" s="47" customFormat="1" ht="12.75">
      <c r="B280" s="51"/>
      <c r="D280" s="49"/>
      <c r="E280" s="49"/>
      <c r="F280" s="167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</row>
    <row r="281" spans="2:17" s="47" customFormat="1" ht="51">
      <c r="B281" s="51"/>
      <c r="C281" s="47" t="s">
        <v>80</v>
      </c>
      <c r="D281" s="49">
        <v>3</v>
      </c>
      <c r="E281" s="49">
        <v>450</v>
      </c>
      <c r="F281" s="167">
        <v>450</v>
      </c>
      <c r="G281" s="49">
        <v>400</v>
      </c>
      <c r="H281" s="49"/>
      <c r="I281" s="49">
        <v>50</v>
      </c>
      <c r="J281" s="49"/>
      <c r="K281" s="49"/>
      <c r="L281" s="49"/>
      <c r="M281" s="49">
        <v>450</v>
      </c>
      <c r="N281" s="49"/>
      <c r="O281" s="49"/>
      <c r="P281" s="49"/>
      <c r="Q281" s="49"/>
    </row>
    <row r="282" spans="2:17" s="47" customFormat="1" ht="12.75">
      <c r="B282" s="51"/>
      <c r="D282" s="49"/>
      <c r="E282" s="49"/>
      <c r="F282" s="167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</row>
    <row r="283" spans="2:17" s="47" customFormat="1" ht="63.75">
      <c r="B283" s="51"/>
      <c r="C283" s="47" t="s">
        <v>564</v>
      </c>
      <c r="D283" s="49">
        <v>6.285</v>
      </c>
      <c r="E283" s="49">
        <v>900</v>
      </c>
      <c r="F283" s="167">
        <v>900</v>
      </c>
      <c r="G283" s="49">
        <v>600</v>
      </c>
      <c r="H283" s="49"/>
      <c r="I283" s="49">
        <v>300</v>
      </c>
      <c r="J283" s="49"/>
      <c r="K283" s="49">
        <v>900</v>
      </c>
      <c r="L283" s="49"/>
      <c r="M283" s="49"/>
      <c r="N283" s="49"/>
      <c r="O283" s="49"/>
      <c r="P283" s="49"/>
      <c r="Q283" s="49"/>
    </row>
    <row r="284" spans="2:17" s="47" customFormat="1" ht="12.75">
      <c r="B284" s="51"/>
      <c r="D284" s="49"/>
      <c r="E284" s="49"/>
      <c r="F284" s="167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</row>
    <row r="285" spans="2:17" s="47" customFormat="1" ht="25.5">
      <c r="B285" s="51"/>
      <c r="C285" s="47" t="s">
        <v>82</v>
      </c>
      <c r="D285" s="49">
        <v>7</v>
      </c>
      <c r="E285" s="49">
        <v>1100</v>
      </c>
      <c r="F285" s="167">
        <v>0</v>
      </c>
      <c r="G285" s="49"/>
      <c r="H285" s="49"/>
      <c r="I285" s="49"/>
      <c r="J285" s="49"/>
      <c r="K285" s="49"/>
      <c r="L285" s="49"/>
      <c r="M285" s="49"/>
      <c r="N285" s="49"/>
      <c r="O285" s="49"/>
      <c r="P285" s="49">
        <v>1100</v>
      </c>
      <c r="Q285" s="49"/>
    </row>
    <row r="286" spans="2:17" s="47" customFormat="1" ht="12.75">
      <c r="B286" s="51"/>
      <c r="D286" s="49"/>
      <c r="E286" s="49"/>
      <c r="F286" s="167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</row>
    <row r="287" spans="2:17" s="47" customFormat="1" ht="38.25">
      <c r="B287" s="51"/>
      <c r="C287" s="47" t="s">
        <v>84</v>
      </c>
      <c r="D287" s="49">
        <v>0.3</v>
      </c>
      <c r="E287" s="49">
        <v>50</v>
      </c>
      <c r="F287" s="167">
        <v>50</v>
      </c>
      <c r="G287" s="49"/>
      <c r="H287" s="49"/>
      <c r="I287" s="49">
        <v>50</v>
      </c>
      <c r="J287" s="49"/>
      <c r="K287" s="49">
        <v>50</v>
      </c>
      <c r="L287" s="49"/>
      <c r="M287" s="49"/>
      <c r="N287" s="49"/>
      <c r="O287" s="49"/>
      <c r="P287" s="49"/>
      <c r="Q287" s="49"/>
    </row>
    <row r="288" spans="2:17" s="47" customFormat="1" ht="12.75">
      <c r="B288" s="51"/>
      <c r="D288" s="49"/>
      <c r="E288" s="49"/>
      <c r="F288" s="167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</row>
    <row r="289" spans="2:17" s="47" customFormat="1" ht="25.5">
      <c r="B289" s="51"/>
      <c r="C289" s="47" t="s">
        <v>83</v>
      </c>
      <c r="D289" s="49">
        <v>0.44</v>
      </c>
      <c r="E289" s="49">
        <v>60</v>
      </c>
      <c r="F289" s="167">
        <v>60</v>
      </c>
      <c r="G289" s="49"/>
      <c r="H289" s="49"/>
      <c r="I289" s="49">
        <v>60</v>
      </c>
      <c r="J289" s="49"/>
      <c r="K289" s="49">
        <v>60</v>
      </c>
      <c r="L289" s="49"/>
      <c r="M289" s="49"/>
      <c r="N289" s="49"/>
      <c r="O289" s="49"/>
      <c r="P289" s="49"/>
      <c r="Q289" s="49"/>
    </row>
    <row r="290" spans="2:17" s="47" customFormat="1" ht="12.75">
      <c r="B290" s="51"/>
      <c r="D290" s="49"/>
      <c r="E290" s="49"/>
      <c r="F290" s="167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</row>
    <row r="291" spans="2:17" s="47" customFormat="1" ht="38.25">
      <c r="B291" s="51"/>
      <c r="C291" s="47" t="s">
        <v>85</v>
      </c>
      <c r="D291" s="49">
        <v>8.1</v>
      </c>
      <c r="E291" s="49">
        <v>2000</v>
      </c>
      <c r="F291" s="167">
        <v>2000</v>
      </c>
      <c r="G291" s="49">
        <v>1500</v>
      </c>
      <c r="H291" s="49"/>
      <c r="I291" s="49">
        <v>500</v>
      </c>
      <c r="J291" s="49"/>
      <c r="K291" s="49">
        <v>1000</v>
      </c>
      <c r="L291" s="49">
        <v>1000</v>
      </c>
      <c r="M291" s="49"/>
      <c r="N291" s="49"/>
      <c r="O291" s="49"/>
      <c r="P291" s="49"/>
      <c r="Q291" s="49"/>
    </row>
    <row r="292" spans="2:17" s="47" customFormat="1" ht="12.75">
      <c r="B292" s="51"/>
      <c r="D292" s="49"/>
      <c r="E292" s="49"/>
      <c r="F292" s="167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</row>
    <row r="293" spans="2:17" s="47" customFormat="1" ht="63.75">
      <c r="B293" s="51"/>
      <c r="C293" s="47" t="s">
        <v>86</v>
      </c>
      <c r="D293" s="49">
        <v>4</v>
      </c>
      <c r="E293" s="49">
        <v>600</v>
      </c>
      <c r="F293" s="167">
        <v>600</v>
      </c>
      <c r="G293" s="49">
        <v>500</v>
      </c>
      <c r="H293" s="49"/>
      <c r="I293" s="49">
        <v>100</v>
      </c>
      <c r="J293" s="49"/>
      <c r="K293" s="49"/>
      <c r="L293" s="49"/>
      <c r="M293" s="49">
        <v>600</v>
      </c>
      <c r="N293" s="49"/>
      <c r="O293" s="49"/>
      <c r="P293" s="49"/>
      <c r="Q293" s="49"/>
    </row>
    <row r="294" spans="2:17" s="47" customFormat="1" ht="12.75">
      <c r="B294" s="51"/>
      <c r="D294" s="49"/>
      <c r="E294" s="49"/>
      <c r="F294" s="167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</row>
    <row r="295" spans="2:17" s="47" customFormat="1" ht="51">
      <c r="B295" s="51"/>
      <c r="C295" s="47" t="s">
        <v>87</v>
      </c>
      <c r="D295" s="49">
        <v>11</v>
      </c>
      <c r="E295" s="49">
        <v>1700</v>
      </c>
      <c r="F295" s="167">
        <v>0</v>
      </c>
      <c r="G295" s="49"/>
      <c r="H295" s="49"/>
      <c r="I295" s="49"/>
      <c r="J295" s="49"/>
      <c r="K295" s="49"/>
      <c r="L295" s="49"/>
      <c r="M295" s="49"/>
      <c r="N295" s="49"/>
      <c r="O295" s="49"/>
      <c r="P295" s="49">
        <v>1700</v>
      </c>
      <c r="Q295" s="49"/>
    </row>
    <row r="296" spans="2:17" s="47" customFormat="1" ht="12.75">
      <c r="B296" s="51"/>
      <c r="D296" s="49"/>
      <c r="E296" s="49"/>
      <c r="F296" s="167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</row>
    <row r="297" spans="2:17" s="47" customFormat="1" ht="38.25" hidden="1">
      <c r="B297" s="51"/>
      <c r="C297" s="47" t="s">
        <v>465</v>
      </c>
      <c r="D297" s="49">
        <v>6</v>
      </c>
      <c r="E297" s="49">
        <v>900</v>
      </c>
      <c r="F297" s="167"/>
      <c r="G297" s="49">
        <v>600</v>
      </c>
      <c r="H297" s="49"/>
      <c r="I297" s="49">
        <v>300</v>
      </c>
      <c r="J297" s="49"/>
      <c r="K297" s="49"/>
      <c r="L297" s="49"/>
      <c r="M297" s="49"/>
      <c r="N297" s="49"/>
      <c r="O297" s="49"/>
      <c r="P297" s="49">
        <v>900</v>
      </c>
      <c r="Q297" s="49"/>
    </row>
    <row r="298" spans="2:17" s="47" customFormat="1" ht="12.75" hidden="1">
      <c r="B298" s="51"/>
      <c r="D298" s="49"/>
      <c r="E298" s="49"/>
      <c r="F298" s="167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</row>
    <row r="299" spans="2:17" s="47" customFormat="1" ht="89.25">
      <c r="B299" s="51"/>
      <c r="C299" s="47" t="s">
        <v>88</v>
      </c>
      <c r="D299" s="49">
        <v>15</v>
      </c>
      <c r="E299" s="49">
        <v>2250</v>
      </c>
      <c r="F299" s="167">
        <v>0</v>
      </c>
      <c r="G299" s="49"/>
      <c r="H299" s="49"/>
      <c r="I299" s="49"/>
      <c r="J299" s="49"/>
      <c r="K299" s="49"/>
      <c r="L299" s="49"/>
      <c r="M299" s="49"/>
      <c r="N299" s="49"/>
      <c r="O299" s="49"/>
      <c r="P299" s="49">
        <v>2250</v>
      </c>
      <c r="Q299" s="49"/>
    </row>
    <row r="300" spans="2:17" s="47" customFormat="1" ht="12.75">
      <c r="B300" s="51"/>
      <c r="D300" s="49"/>
      <c r="E300" s="49"/>
      <c r="F300" s="167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</row>
    <row r="301" spans="2:17" s="47" customFormat="1" ht="76.5">
      <c r="B301" s="51"/>
      <c r="C301" s="47" t="s">
        <v>89</v>
      </c>
      <c r="D301" s="49">
        <v>7.5</v>
      </c>
      <c r="E301" s="49">
        <v>1130</v>
      </c>
      <c r="F301" s="167">
        <v>1130</v>
      </c>
      <c r="G301" s="49">
        <v>1000</v>
      </c>
      <c r="H301" s="49"/>
      <c r="I301" s="49">
        <v>130</v>
      </c>
      <c r="J301" s="49"/>
      <c r="K301" s="49"/>
      <c r="L301" s="49"/>
      <c r="M301" s="49">
        <v>500</v>
      </c>
      <c r="N301" s="49">
        <v>630</v>
      </c>
      <c r="O301" s="49"/>
      <c r="P301" s="49"/>
      <c r="Q301" s="49"/>
    </row>
    <row r="302" spans="2:17" s="47" customFormat="1" ht="12.75">
      <c r="B302" s="51"/>
      <c r="D302" s="49"/>
      <c r="E302" s="49"/>
      <c r="F302" s="167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</row>
    <row r="303" spans="2:17" s="47" customFormat="1" ht="38.25">
      <c r="B303" s="51"/>
      <c r="C303" s="47" t="s">
        <v>90</v>
      </c>
      <c r="D303" s="49">
        <v>4.6</v>
      </c>
      <c r="E303" s="49">
        <v>700</v>
      </c>
      <c r="F303" s="167">
        <v>0</v>
      </c>
      <c r="G303" s="49"/>
      <c r="H303" s="49"/>
      <c r="I303" s="49"/>
      <c r="J303" s="49"/>
      <c r="K303" s="49"/>
      <c r="L303" s="49"/>
      <c r="M303" s="49"/>
      <c r="N303" s="49"/>
      <c r="O303" s="49"/>
      <c r="P303" s="49">
        <v>700</v>
      </c>
      <c r="Q303" s="49"/>
    </row>
    <row r="304" spans="2:17" s="47" customFormat="1" ht="12.75">
      <c r="B304" s="51"/>
      <c r="D304" s="49"/>
      <c r="E304" s="49"/>
      <c r="F304" s="167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</row>
    <row r="305" spans="2:17" s="47" customFormat="1" ht="38.25">
      <c r="B305" s="51"/>
      <c r="C305" s="47" t="s">
        <v>466</v>
      </c>
      <c r="D305" s="49">
        <v>13.4</v>
      </c>
      <c r="E305" s="49">
        <v>2000</v>
      </c>
      <c r="F305" s="167">
        <v>2000</v>
      </c>
      <c r="G305" s="49">
        <v>1500</v>
      </c>
      <c r="H305" s="49"/>
      <c r="I305" s="49">
        <v>500</v>
      </c>
      <c r="J305" s="49"/>
      <c r="K305" s="49"/>
      <c r="L305" s="49"/>
      <c r="M305" s="49">
        <v>500</v>
      </c>
      <c r="N305" s="49">
        <v>500</v>
      </c>
      <c r="O305" s="49">
        <v>1000</v>
      </c>
      <c r="P305" s="49"/>
      <c r="Q305" s="49"/>
    </row>
    <row r="306" spans="2:17" s="47" customFormat="1" ht="12.75">
      <c r="B306" s="51"/>
      <c r="D306" s="49"/>
      <c r="E306" s="49"/>
      <c r="F306" s="167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</row>
    <row r="307" spans="2:17" s="47" customFormat="1" ht="76.5">
      <c r="B307" s="51"/>
      <c r="C307" s="47" t="s">
        <v>97</v>
      </c>
      <c r="D307" s="49">
        <v>8</v>
      </c>
      <c r="E307" s="49">
        <v>1200</v>
      </c>
      <c r="F307" s="167">
        <v>0</v>
      </c>
      <c r="G307" s="49"/>
      <c r="H307" s="49"/>
      <c r="I307" s="49"/>
      <c r="J307" s="49"/>
      <c r="K307" s="49"/>
      <c r="L307" s="49"/>
      <c r="M307" s="49"/>
      <c r="N307" s="49"/>
      <c r="O307" s="49"/>
      <c r="P307" s="49">
        <v>1200</v>
      </c>
      <c r="Q307" s="49"/>
    </row>
    <row r="308" spans="2:17" s="47" customFormat="1" ht="12.75">
      <c r="B308" s="51"/>
      <c r="D308" s="49"/>
      <c r="E308" s="49"/>
      <c r="F308" s="167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</row>
    <row r="309" spans="2:17" s="47" customFormat="1" ht="76.5">
      <c r="B309" s="51"/>
      <c r="C309" s="47" t="s">
        <v>98</v>
      </c>
      <c r="D309" s="49">
        <v>30</v>
      </c>
      <c r="E309" s="49">
        <v>4500</v>
      </c>
      <c r="F309" s="167">
        <v>0</v>
      </c>
      <c r="G309" s="49"/>
      <c r="H309" s="49"/>
      <c r="I309" s="49"/>
      <c r="J309" s="49"/>
      <c r="K309" s="49"/>
      <c r="L309" s="49"/>
      <c r="M309" s="49"/>
      <c r="N309" s="49"/>
      <c r="O309" s="49"/>
      <c r="P309" s="49">
        <v>4500</v>
      </c>
      <c r="Q309" s="49"/>
    </row>
    <row r="310" spans="2:17" s="47" customFormat="1" ht="12.75">
      <c r="B310" s="51"/>
      <c r="D310" s="49"/>
      <c r="E310" s="49"/>
      <c r="F310" s="167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</row>
    <row r="311" spans="2:17" s="47" customFormat="1" ht="76.5">
      <c r="B311" s="51"/>
      <c r="C311" s="47" t="s">
        <v>565</v>
      </c>
      <c r="D311" s="49">
        <v>20</v>
      </c>
      <c r="E311" s="49">
        <v>3000</v>
      </c>
      <c r="F311" s="167">
        <v>0</v>
      </c>
      <c r="G311" s="49"/>
      <c r="H311" s="49"/>
      <c r="I311" s="49"/>
      <c r="J311" s="49"/>
      <c r="K311" s="49"/>
      <c r="L311" s="49"/>
      <c r="M311" s="49"/>
      <c r="N311" s="49"/>
      <c r="O311" s="49"/>
      <c r="P311" s="49">
        <v>3000</v>
      </c>
      <c r="Q311" s="49"/>
    </row>
    <row r="312" spans="2:17" s="47" customFormat="1" ht="12.75">
      <c r="B312" s="51"/>
      <c r="D312" s="49"/>
      <c r="E312" s="49"/>
      <c r="F312" s="167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</row>
    <row r="313" spans="2:17" s="47" customFormat="1" ht="76.5">
      <c r="B313" s="51"/>
      <c r="C313" s="47" t="s">
        <v>566</v>
      </c>
      <c r="D313" s="49">
        <v>3.5</v>
      </c>
      <c r="E313" s="49">
        <v>520</v>
      </c>
      <c r="F313" s="167">
        <v>0</v>
      </c>
      <c r="G313" s="49"/>
      <c r="H313" s="49"/>
      <c r="I313" s="49"/>
      <c r="J313" s="49"/>
      <c r="K313" s="49"/>
      <c r="L313" s="49"/>
      <c r="M313" s="49"/>
      <c r="N313" s="49"/>
      <c r="O313" s="49"/>
      <c r="P313" s="49">
        <v>520</v>
      </c>
      <c r="Q313" s="49"/>
    </row>
    <row r="314" spans="2:17" s="47" customFormat="1" ht="12.75">
      <c r="B314" s="51"/>
      <c r="D314" s="49"/>
      <c r="E314" s="49"/>
      <c r="F314" s="167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</row>
    <row r="315" spans="2:17" s="47" customFormat="1" ht="63.75">
      <c r="B315" s="51"/>
      <c r="C315" s="47" t="s">
        <v>567</v>
      </c>
      <c r="D315" s="49">
        <v>6</v>
      </c>
      <c r="E315" s="49">
        <v>900</v>
      </c>
      <c r="F315" s="167">
        <v>0</v>
      </c>
      <c r="G315" s="49"/>
      <c r="H315" s="49"/>
      <c r="I315" s="49"/>
      <c r="J315" s="49"/>
      <c r="K315" s="49"/>
      <c r="L315" s="49"/>
      <c r="M315" s="49"/>
      <c r="N315" s="49"/>
      <c r="O315" s="49"/>
      <c r="P315" s="49">
        <v>900</v>
      </c>
      <c r="Q315" s="49"/>
    </row>
    <row r="316" spans="2:17" s="47" customFormat="1" ht="12.75">
      <c r="B316" s="51"/>
      <c r="D316" s="49"/>
      <c r="E316" s="49"/>
      <c r="F316" s="167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</row>
    <row r="317" spans="2:17" s="47" customFormat="1" ht="38.25">
      <c r="B317" s="51"/>
      <c r="C317" s="47" t="s">
        <v>102</v>
      </c>
      <c r="D317" s="49">
        <v>5</v>
      </c>
      <c r="E317" s="49">
        <v>750</v>
      </c>
      <c r="F317" s="167">
        <v>0</v>
      </c>
      <c r="G317" s="49"/>
      <c r="H317" s="49"/>
      <c r="I317" s="49"/>
      <c r="J317" s="49"/>
      <c r="K317" s="49"/>
      <c r="L317" s="49"/>
      <c r="M317" s="49"/>
      <c r="N317" s="49"/>
      <c r="O317" s="49"/>
      <c r="P317" s="49">
        <v>750</v>
      </c>
      <c r="Q317" s="49"/>
    </row>
    <row r="318" spans="2:17" s="47" customFormat="1" ht="12.75">
      <c r="B318" s="51"/>
      <c r="D318" s="49"/>
      <c r="E318" s="49"/>
      <c r="F318" s="167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</row>
    <row r="319" spans="2:17" s="47" customFormat="1" ht="63.75">
      <c r="B319" s="51"/>
      <c r="C319" s="47" t="s">
        <v>10</v>
      </c>
      <c r="D319" s="49">
        <v>4</v>
      </c>
      <c r="E319" s="49">
        <v>600</v>
      </c>
      <c r="F319" s="167">
        <v>0</v>
      </c>
      <c r="G319" s="49"/>
      <c r="H319" s="49"/>
      <c r="I319" s="49"/>
      <c r="J319" s="49"/>
      <c r="K319" s="49"/>
      <c r="L319" s="49"/>
      <c r="M319" s="49"/>
      <c r="N319" s="49"/>
      <c r="O319" s="49"/>
      <c r="P319" s="49">
        <v>600</v>
      </c>
      <c r="Q319" s="49"/>
    </row>
    <row r="320" spans="2:17" s="47" customFormat="1" ht="12.75">
      <c r="B320" s="51"/>
      <c r="D320" s="49"/>
      <c r="E320" s="49"/>
      <c r="F320" s="167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</row>
    <row r="321" spans="2:17" s="47" customFormat="1" ht="63.75">
      <c r="B321" s="51"/>
      <c r="C321" s="47" t="s">
        <v>154</v>
      </c>
      <c r="D321" s="49">
        <v>5</v>
      </c>
      <c r="E321" s="49">
        <v>1000</v>
      </c>
      <c r="F321" s="167">
        <v>0</v>
      </c>
      <c r="G321" s="49"/>
      <c r="H321" s="49"/>
      <c r="I321" s="49"/>
      <c r="J321" s="49"/>
      <c r="K321" s="49"/>
      <c r="L321" s="49"/>
      <c r="M321" s="49"/>
      <c r="N321" s="49"/>
      <c r="O321" s="49"/>
      <c r="P321" s="49">
        <v>1000</v>
      </c>
      <c r="Q321" s="49"/>
    </row>
    <row r="322" spans="2:17" s="54" customFormat="1" ht="12.75">
      <c r="B322" s="131"/>
      <c r="D322" s="48"/>
      <c r="E322" s="48"/>
      <c r="F322" s="169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</row>
    <row r="323" spans="2:18" s="31" customFormat="1" ht="56.25" customHeight="1">
      <c r="B323" s="129" t="s">
        <v>175</v>
      </c>
      <c r="C323" s="32"/>
      <c r="D323" s="56">
        <f aca="true" t="shared" si="11" ref="D323:P323">D324+D326+D328+D330+D332+D334+D336+D338+D340+D342+D344+D346+D348+D350+D352+D354+D356+D358+D360+D362+D364+D366+D368+D370+D372</f>
        <v>174.75999999999996</v>
      </c>
      <c r="E323" s="56">
        <f t="shared" si="11"/>
        <v>40325</v>
      </c>
      <c r="F323" s="189">
        <f>F324+F326+F328+F330+F332+F334+F336+F338+F340+F342+F344+F346+F348+F350+F352+F354+F356+F358+F360+F362+F364+F366+F368+F370+F372</f>
        <v>6885</v>
      </c>
      <c r="G323" s="56">
        <f t="shared" si="11"/>
        <v>6700</v>
      </c>
      <c r="H323" s="56">
        <f t="shared" si="11"/>
        <v>0</v>
      </c>
      <c r="I323" s="56">
        <f t="shared" si="11"/>
        <v>185</v>
      </c>
      <c r="J323" s="56">
        <f t="shared" si="11"/>
        <v>0</v>
      </c>
      <c r="K323" s="56">
        <f t="shared" si="11"/>
        <v>1360</v>
      </c>
      <c r="L323" s="56">
        <f t="shared" si="11"/>
        <v>1350</v>
      </c>
      <c r="M323" s="56">
        <f t="shared" si="11"/>
        <v>1375</v>
      </c>
      <c r="N323" s="56">
        <f t="shared" si="11"/>
        <v>1360</v>
      </c>
      <c r="O323" s="56">
        <f t="shared" si="11"/>
        <v>1440</v>
      </c>
      <c r="P323" s="56">
        <f t="shared" si="11"/>
        <v>33440</v>
      </c>
      <c r="Q323" s="36"/>
      <c r="R323" s="36"/>
    </row>
    <row r="324" spans="2:16" s="15" customFormat="1" ht="12.75">
      <c r="B324" s="102"/>
      <c r="C324" s="15" t="s">
        <v>176</v>
      </c>
      <c r="D324" s="7">
        <v>2</v>
      </c>
      <c r="E324" s="7">
        <v>400</v>
      </c>
      <c r="F324" s="154">
        <v>400</v>
      </c>
      <c r="G324" s="7">
        <v>400</v>
      </c>
      <c r="H324" s="7"/>
      <c r="I324" s="7"/>
      <c r="J324" s="7"/>
      <c r="K324" s="7">
        <v>400</v>
      </c>
      <c r="L324" s="7"/>
      <c r="M324" s="7"/>
      <c r="N324" s="7"/>
      <c r="O324" s="7"/>
      <c r="P324" s="7"/>
    </row>
    <row r="325" spans="2:16" s="15" customFormat="1" ht="12.75">
      <c r="B325" s="102"/>
      <c r="D325" s="7"/>
      <c r="E325" s="7"/>
      <c r="F325" s="154"/>
      <c r="G325" s="7"/>
      <c r="H325" s="7"/>
      <c r="I325" s="7"/>
      <c r="J325" s="7"/>
      <c r="K325" s="7"/>
      <c r="L325" s="7"/>
      <c r="M325" s="7"/>
      <c r="N325" s="7"/>
      <c r="O325" s="7"/>
      <c r="P325" s="7"/>
    </row>
    <row r="326" spans="2:16" s="15" customFormat="1" ht="38.25">
      <c r="B326" s="129"/>
      <c r="C326" s="15" t="s">
        <v>177</v>
      </c>
      <c r="D326" s="7">
        <v>1.66</v>
      </c>
      <c r="E326" s="7">
        <v>250</v>
      </c>
      <c r="F326" s="154">
        <v>250</v>
      </c>
      <c r="G326" s="7">
        <v>250</v>
      </c>
      <c r="H326" s="7"/>
      <c r="I326" s="7"/>
      <c r="J326" s="7"/>
      <c r="K326" s="7">
        <v>250</v>
      </c>
      <c r="L326" s="7"/>
      <c r="M326" s="7"/>
      <c r="N326" s="7"/>
      <c r="O326" s="7"/>
      <c r="P326" s="7"/>
    </row>
    <row r="327" spans="2:16" s="15" customFormat="1" ht="12.75">
      <c r="B327" s="102"/>
      <c r="D327" s="7"/>
      <c r="E327" s="7"/>
      <c r="F327" s="154"/>
      <c r="G327" s="7"/>
      <c r="H327" s="7"/>
      <c r="I327" s="7"/>
      <c r="J327" s="7"/>
      <c r="K327" s="7"/>
      <c r="L327" s="7"/>
      <c r="M327" s="7"/>
      <c r="N327" s="7"/>
      <c r="O327" s="7"/>
      <c r="P327" s="7"/>
    </row>
    <row r="328" spans="2:16" s="15" customFormat="1" ht="14.25">
      <c r="B328" s="129"/>
      <c r="C328" s="15" t="s">
        <v>105</v>
      </c>
      <c r="D328" s="7">
        <v>18</v>
      </c>
      <c r="E328" s="7">
        <v>3150</v>
      </c>
      <c r="F328" s="154">
        <v>0</v>
      </c>
      <c r="G328" s="7"/>
      <c r="H328" s="7"/>
      <c r="I328" s="7"/>
      <c r="J328" s="7"/>
      <c r="K328" s="7"/>
      <c r="L328" s="7"/>
      <c r="M328" s="7"/>
      <c r="N328" s="7"/>
      <c r="O328" s="7"/>
      <c r="P328" s="7">
        <v>3150</v>
      </c>
    </row>
    <row r="329" spans="2:16" s="15" customFormat="1" ht="12.75">
      <c r="B329" s="102"/>
      <c r="D329" s="7"/>
      <c r="E329" s="7"/>
      <c r="F329" s="154"/>
      <c r="G329" s="7"/>
      <c r="H329" s="7"/>
      <c r="I329" s="7"/>
      <c r="J329" s="7"/>
      <c r="K329" s="7"/>
      <c r="L329" s="7"/>
      <c r="M329" s="7"/>
      <c r="N329" s="7"/>
      <c r="O329" s="7"/>
      <c r="P329" s="7"/>
    </row>
    <row r="330" spans="2:16" s="15" customFormat="1" ht="25.5">
      <c r="B330" s="102"/>
      <c r="C330" s="15" t="s">
        <v>514</v>
      </c>
      <c r="D330" s="7">
        <v>3</v>
      </c>
      <c r="E330" s="7">
        <v>830</v>
      </c>
      <c r="F330" s="154">
        <v>0</v>
      </c>
      <c r="G330" s="7"/>
      <c r="H330" s="7"/>
      <c r="I330" s="7"/>
      <c r="J330" s="7"/>
      <c r="K330" s="7"/>
      <c r="L330" s="7"/>
      <c r="M330" s="7"/>
      <c r="N330" s="7"/>
      <c r="O330" s="7"/>
      <c r="P330" s="7">
        <v>830</v>
      </c>
    </row>
    <row r="331" spans="2:16" s="15" customFormat="1" ht="12.75">
      <c r="B331" s="102"/>
      <c r="D331" s="7"/>
      <c r="E331" s="7"/>
      <c r="F331" s="154"/>
      <c r="G331" s="7"/>
      <c r="H331" s="7"/>
      <c r="I331" s="7"/>
      <c r="J331" s="7"/>
      <c r="K331" s="7"/>
      <c r="L331" s="7"/>
      <c r="M331" s="7"/>
      <c r="N331" s="7"/>
      <c r="O331" s="7"/>
      <c r="P331" s="7"/>
    </row>
    <row r="332" spans="2:16" s="15" customFormat="1" ht="25.5">
      <c r="B332" s="102"/>
      <c r="C332" s="15" t="s">
        <v>515</v>
      </c>
      <c r="D332" s="7">
        <v>1.5</v>
      </c>
      <c r="E332" s="7">
        <v>280</v>
      </c>
      <c r="F332" s="154">
        <v>0</v>
      </c>
      <c r="G332" s="7"/>
      <c r="H332" s="7"/>
      <c r="I332" s="7"/>
      <c r="J332" s="7"/>
      <c r="K332" s="7"/>
      <c r="L332" s="7"/>
      <c r="M332" s="7"/>
      <c r="N332" s="7"/>
      <c r="O332" s="7"/>
      <c r="P332" s="7">
        <v>280</v>
      </c>
    </row>
    <row r="333" spans="2:16" s="15" customFormat="1" ht="12.75">
      <c r="B333" s="102"/>
      <c r="D333" s="7"/>
      <c r="E333" s="7"/>
      <c r="F333" s="154"/>
      <c r="G333" s="7"/>
      <c r="H333" s="7"/>
      <c r="I333" s="7"/>
      <c r="J333" s="7"/>
      <c r="K333" s="7"/>
      <c r="L333" s="7"/>
      <c r="M333" s="7"/>
      <c r="N333" s="7"/>
      <c r="O333" s="7"/>
      <c r="P333" s="7"/>
    </row>
    <row r="334" spans="2:16" s="15" customFormat="1" ht="25.5">
      <c r="B334" s="129"/>
      <c r="C334" s="15" t="s">
        <v>178</v>
      </c>
      <c r="D334" s="7">
        <v>8</v>
      </c>
      <c r="E334" s="7">
        <v>3180</v>
      </c>
      <c r="F334" s="154">
        <v>3180</v>
      </c>
      <c r="G334" s="7">
        <v>3100</v>
      </c>
      <c r="H334" s="7"/>
      <c r="I334" s="7">
        <v>80</v>
      </c>
      <c r="J334" s="7"/>
      <c r="K334" s="7"/>
      <c r="L334" s="7">
        <v>1125</v>
      </c>
      <c r="M334" s="7">
        <v>1375</v>
      </c>
      <c r="N334" s="7">
        <v>680</v>
      </c>
      <c r="O334" s="7"/>
      <c r="P334" s="7"/>
    </row>
    <row r="335" spans="2:16" s="15" customFormat="1" ht="12.75">
      <c r="B335" s="102"/>
      <c r="D335" s="7"/>
      <c r="E335" s="7"/>
      <c r="F335" s="154"/>
      <c r="G335" s="7"/>
      <c r="H335" s="7"/>
      <c r="I335" s="7"/>
      <c r="J335" s="7"/>
      <c r="K335" s="7"/>
      <c r="L335" s="7"/>
      <c r="M335" s="7"/>
      <c r="N335" s="7"/>
      <c r="O335" s="7"/>
      <c r="P335" s="7"/>
    </row>
    <row r="336" spans="2:16" s="15" customFormat="1" ht="25.5">
      <c r="B336" s="102"/>
      <c r="C336" s="15" t="s">
        <v>179</v>
      </c>
      <c r="D336" s="7">
        <v>10</v>
      </c>
      <c r="E336" s="7">
        <v>1770</v>
      </c>
      <c r="F336" s="154">
        <v>0</v>
      </c>
      <c r="G336" s="7"/>
      <c r="H336" s="7"/>
      <c r="I336" s="7"/>
      <c r="J336" s="7"/>
      <c r="K336" s="7"/>
      <c r="L336" s="7"/>
      <c r="M336" s="7"/>
      <c r="N336" s="7"/>
      <c r="O336" s="7"/>
      <c r="P336" s="7">
        <v>1770</v>
      </c>
    </row>
    <row r="337" spans="2:16" s="15" customFormat="1" ht="12.75">
      <c r="B337" s="102"/>
      <c r="D337" s="7"/>
      <c r="E337" s="7"/>
      <c r="F337" s="154"/>
      <c r="G337" s="7"/>
      <c r="H337" s="7"/>
      <c r="I337" s="7"/>
      <c r="J337" s="7"/>
      <c r="K337" s="7"/>
      <c r="L337" s="7"/>
      <c r="M337" s="7"/>
      <c r="N337" s="7"/>
      <c r="O337" s="7"/>
      <c r="P337" s="7"/>
    </row>
    <row r="338" spans="2:16" s="15" customFormat="1" ht="25.5">
      <c r="B338" s="102"/>
      <c r="C338" s="15" t="s">
        <v>512</v>
      </c>
      <c r="D338" s="7">
        <v>3.5</v>
      </c>
      <c r="E338" s="7">
        <v>935</v>
      </c>
      <c r="F338" s="154">
        <v>935</v>
      </c>
      <c r="G338" s="7">
        <v>900</v>
      </c>
      <c r="H338" s="7"/>
      <c r="I338" s="7">
        <v>35</v>
      </c>
      <c r="J338" s="7"/>
      <c r="K338" s="7">
        <v>710</v>
      </c>
      <c r="L338" s="7">
        <v>225</v>
      </c>
      <c r="M338" s="7"/>
      <c r="N338" s="7"/>
      <c r="O338" s="7"/>
      <c r="P338" s="7"/>
    </row>
    <row r="339" spans="2:16" s="15" customFormat="1" ht="12.75">
      <c r="B339" s="102"/>
      <c r="D339" s="7"/>
      <c r="E339" s="7"/>
      <c r="F339" s="154"/>
      <c r="G339" s="7"/>
      <c r="H339" s="7"/>
      <c r="I339" s="7"/>
      <c r="J339" s="7"/>
      <c r="K339" s="7"/>
      <c r="L339" s="7"/>
      <c r="M339" s="7"/>
      <c r="N339" s="7"/>
      <c r="O339" s="7"/>
      <c r="P339" s="7"/>
    </row>
    <row r="340" spans="2:16" s="15" customFormat="1" ht="38.25">
      <c r="B340" s="129"/>
      <c r="C340" s="15" t="s">
        <v>180</v>
      </c>
      <c r="D340" s="7">
        <v>5</v>
      </c>
      <c r="E340" s="7">
        <v>1500</v>
      </c>
      <c r="F340" s="154">
        <v>1500</v>
      </c>
      <c r="G340" s="7">
        <v>1500</v>
      </c>
      <c r="H340" s="7"/>
      <c r="I340" s="7"/>
      <c r="J340" s="7"/>
      <c r="L340" s="7"/>
      <c r="M340" s="7"/>
      <c r="N340" s="7">
        <v>680</v>
      </c>
      <c r="O340" s="7">
        <v>820</v>
      </c>
      <c r="P340" s="7"/>
    </row>
    <row r="341" spans="2:16" s="15" customFormat="1" ht="12.75">
      <c r="B341" s="102"/>
      <c r="D341" s="7"/>
      <c r="E341" s="7"/>
      <c r="F341" s="154"/>
      <c r="G341" s="7"/>
      <c r="H341" s="7"/>
      <c r="I341" s="7"/>
      <c r="J341" s="7"/>
      <c r="K341" s="7"/>
      <c r="L341" s="7"/>
      <c r="M341" s="7"/>
      <c r="N341" s="7"/>
      <c r="O341" s="7"/>
      <c r="P341" s="7"/>
    </row>
    <row r="342" spans="2:16" s="15" customFormat="1" ht="25.5">
      <c r="B342" s="102"/>
      <c r="C342" s="15" t="s">
        <v>181</v>
      </c>
      <c r="D342" s="7">
        <v>3</v>
      </c>
      <c r="E342" s="7">
        <v>830</v>
      </c>
      <c r="F342" s="154">
        <v>0</v>
      </c>
      <c r="G342" s="7"/>
      <c r="H342" s="7"/>
      <c r="I342" s="7"/>
      <c r="J342" s="7"/>
      <c r="K342" s="7"/>
      <c r="L342" s="7"/>
      <c r="M342" s="7"/>
      <c r="N342" s="7"/>
      <c r="O342" s="7"/>
      <c r="P342" s="7">
        <v>830</v>
      </c>
    </row>
    <row r="343" spans="2:16" s="15" customFormat="1" ht="12.75">
      <c r="B343" s="102"/>
      <c r="D343" s="7"/>
      <c r="E343" s="7"/>
      <c r="F343" s="154"/>
      <c r="G343" s="7"/>
      <c r="H343" s="7"/>
      <c r="I343" s="7"/>
      <c r="J343" s="7"/>
      <c r="K343" s="7"/>
      <c r="L343" s="7"/>
      <c r="M343" s="7"/>
      <c r="N343" s="7"/>
      <c r="O343" s="7"/>
      <c r="P343" s="7"/>
    </row>
    <row r="344" spans="2:16" s="15" customFormat="1" ht="25.5">
      <c r="B344" s="129"/>
      <c r="C344" s="15" t="s">
        <v>516</v>
      </c>
      <c r="D344" s="7">
        <v>7</v>
      </c>
      <c r="E344" s="7">
        <v>2820</v>
      </c>
      <c r="F344" s="154">
        <v>620</v>
      </c>
      <c r="G344" s="7">
        <v>550</v>
      </c>
      <c r="H344" s="7"/>
      <c r="I344" s="7">
        <v>70</v>
      </c>
      <c r="J344" s="7"/>
      <c r="K344" s="7"/>
      <c r="L344" s="7"/>
      <c r="M344" s="7"/>
      <c r="N344" s="7"/>
      <c r="O344" s="7">
        <v>620</v>
      </c>
      <c r="P344" s="7">
        <v>2200</v>
      </c>
    </row>
    <row r="345" spans="2:16" s="15" customFormat="1" ht="12.75">
      <c r="B345" s="102"/>
      <c r="D345" s="7"/>
      <c r="E345" s="7"/>
      <c r="F345" s="154"/>
      <c r="G345" s="7"/>
      <c r="H345" s="7"/>
      <c r="I345" s="7"/>
      <c r="J345" s="7"/>
      <c r="K345" s="7"/>
      <c r="L345" s="7"/>
      <c r="M345" s="7"/>
      <c r="N345" s="7"/>
      <c r="O345" s="7"/>
      <c r="P345" s="7"/>
    </row>
    <row r="346" spans="2:16" s="15" customFormat="1" ht="25.5">
      <c r="B346" s="102"/>
      <c r="C346" s="15" t="s">
        <v>517</v>
      </c>
      <c r="D346" s="7">
        <v>19</v>
      </c>
      <c r="E346" s="7">
        <v>3370</v>
      </c>
      <c r="F346" s="154">
        <v>0</v>
      </c>
      <c r="G346" s="7"/>
      <c r="H346" s="7"/>
      <c r="I346" s="7"/>
      <c r="J346" s="7"/>
      <c r="K346" s="7"/>
      <c r="L346" s="7"/>
      <c r="M346" s="7"/>
      <c r="N346" s="7"/>
      <c r="O346" s="7"/>
      <c r="P346" s="7">
        <v>3370</v>
      </c>
    </row>
    <row r="347" spans="2:16" s="15" customFormat="1" ht="12.75">
      <c r="B347" s="102"/>
      <c r="D347" s="7"/>
      <c r="E347" s="7"/>
      <c r="F347" s="154"/>
      <c r="G347" s="7"/>
      <c r="H347" s="7"/>
      <c r="I347" s="7"/>
      <c r="J347" s="7"/>
      <c r="K347" s="7"/>
      <c r="L347" s="7"/>
      <c r="M347" s="7"/>
      <c r="N347" s="7"/>
      <c r="O347" s="7"/>
      <c r="P347" s="7"/>
    </row>
    <row r="348" spans="2:16" s="15" customFormat="1" ht="25.5">
      <c r="B348" s="129"/>
      <c r="C348" s="15" t="s">
        <v>518</v>
      </c>
      <c r="D348" s="7">
        <v>4</v>
      </c>
      <c r="E348" s="7">
        <v>1140</v>
      </c>
      <c r="F348" s="154">
        <v>0</v>
      </c>
      <c r="G348" s="7"/>
      <c r="H348" s="7"/>
      <c r="I348" s="7"/>
      <c r="J348" s="7"/>
      <c r="K348" s="7"/>
      <c r="L348" s="7"/>
      <c r="M348" s="7"/>
      <c r="N348" s="7"/>
      <c r="O348" s="7"/>
      <c r="P348" s="7">
        <v>1140</v>
      </c>
    </row>
    <row r="349" spans="2:16" s="15" customFormat="1" ht="12.75">
      <c r="B349" s="102"/>
      <c r="D349" s="7"/>
      <c r="E349" s="7"/>
      <c r="F349" s="154"/>
      <c r="G349" s="7"/>
      <c r="H349" s="7"/>
      <c r="I349" s="7"/>
      <c r="J349" s="7"/>
      <c r="K349" s="7"/>
      <c r="L349" s="7"/>
      <c r="M349" s="7"/>
      <c r="N349" s="7"/>
      <c r="O349" s="7"/>
      <c r="P349" s="7"/>
    </row>
    <row r="350" spans="2:16" s="15" customFormat="1" ht="12.75">
      <c r="B350" s="102"/>
      <c r="C350" s="15" t="s">
        <v>519</v>
      </c>
      <c r="D350" s="7">
        <v>4.5</v>
      </c>
      <c r="E350" s="7">
        <v>820</v>
      </c>
      <c r="F350" s="154">
        <v>0</v>
      </c>
      <c r="G350" s="7"/>
      <c r="H350" s="7"/>
      <c r="I350" s="7"/>
      <c r="J350" s="7"/>
      <c r="K350" s="7"/>
      <c r="L350" s="7"/>
      <c r="M350" s="7"/>
      <c r="N350" s="7"/>
      <c r="O350" s="7"/>
      <c r="P350" s="7">
        <v>820</v>
      </c>
    </row>
    <row r="351" spans="2:16" s="15" customFormat="1" ht="12.75">
      <c r="B351" s="102"/>
      <c r="D351" s="7"/>
      <c r="E351" s="7"/>
      <c r="F351" s="154"/>
      <c r="G351" s="7"/>
      <c r="H351" s="7"/>
      <c r="I351" s="7"/>
      <c r="J351" s="7"/>
      <c r="K351" s="7"/>
      <c r="L351" s="7"/>
      <c r="M351" s="7"/>
      <c r="N351" s="7"/>
      <c r="O351" s="7"/>
      <c r="P351" s="7"/>
    </row>
    <row r="352" spans="2:16" s="15" customFormat="1" ht="25.5">
      <c r="B352" s="129"/>
      <c r="C352" s="15" t="s">
        <v>520</v>
      </c>
      <c r="D352" s="7">
        <v>20</v>
      </c>
      <c r="E352" s="7">
        <v>6880</v>
      </c>
      <c r="F352" s="154">
        <v>0</v>
      </c>
      <c r="G352" s="7"/>
      <c r="H352" s="7"/>
      <c r="I352" s="7"/>
      <c r="J352" s="7"/>
      <c r="K352" s="7"/>
      <c r="L352" s="7"/>
      <c r="M352" s="7"/>
      <c r="N352" s="7"/>
      <c r="O352" s="7"/>
      <c r="P352" s="7">
        <v>6880</v>
      </c>
    </row>
    <row r="353" spans="2:16" s="15" customFormat="1" ht="12.75">
      <c r="B353" s="102"/>
      <c r="D353" s="7"/>
      <c r="E353" s="7"/>
      <c r="F353" s="154"/>
      <c r="G353" s="7"/>
      <c r="H353" s="7"/>
      <c r="I353" s="7"/>
      <c r="J353" s="7"/>
      <c r="K353" s="7"/>
      <c r="L353" s="7"/>
      <c r="M353" s="7"/>
      <c r="N353" s="7"/>
      <c r="O353" s="7"/>
      <c r="P353" s="7"/>
    </row>
    <row r="354" spans="2:16" s="15" customFormat="1" ht="25.5">
      <c r="B354" s="102"/>
      <c r="C354" s="15" t="s">
        <v>521</v>
      </c>
      <c r="D354" s="7">
        <v>22</v>
      </c>
      <c r="E354" s="7">
        <v>3960</v>
      </c>
      <c r="F354" s="154">
        <v>0</v>
      </c>
      <c r="G354" s="7"/>
      <c r="H354" s="7"/>
      <c r="I354" s="7"/>
      <c r="J354" s="7"/>
      <c r="K354" s="7"/>
      <c r="L354" s="7"/>
      <c r="M354" s="7"/>
      <c r="N354" s="7"/>
      <c r="O354" s="7"/>
      <c r="P354" s="7">
        <v>3960</v>
      </c>
    </row>
    <row r="355" spans="2:16" s="15" customFormat="1" ht="12.75">
      <c r="B355" s="102"/>
      <c r="D355" s="7"/>
      <c r="E355" s="7"/>
      <c r="F355" s="154"/>
      <c r="G355" s="7"/>
      <c r="H355" s="7"/>
      <c r="I355" s="7"/>
      <c r="J355" s="7"/>
      <c r="K355" s="7"/>
      <c r="L355" s="7"/>
      <c r="M355" s="7"/>
      <c r="N355" s="7"/>
      <c r="O355" s="7"/>
      <c r="P355" s="7"/>
    </row>
    <row r="356" spans="2:16" s="15" customFormat="1" ht="25.5">
      <c r="B356" s="102"/>
      <c r="C356" s="15" t="s">
        <v>184</v>
      </c>
      <c r="D356" s="7">
        <v>1</v>
      </c>
      <c r="E356" s="7">
        <v>410</v>
      </c>
      <c r="F356" s="154">
        <v>0</v>
      </c>
      <c r="G356" s="7"/>
      <c r="H356" s="7"/>
      <c r="I356" s="7"/>
      <c r="J356" s="7"/>
      <c r="K356" s="7"/>
      <c r="L356" s="7"/>
      <c r="M356" s="7"/>
      <c r="N356" s="7"/>
      <c r="O356" s="7"/>
      <c r="P356" s="7">
        <v>410</v>
      </c>
    </row>
    <row r="357" spans="2:16" s="15" customFormat="1" ht="12.75">
      <c r="B357" s="102"/>
      <c r="D357" s="7"/>
      <c r="E357" s="7"/>
      <c r="F357" s="154"/>
      <c r="G357" s="7"/>
      <c r="H357" s="7"/>
      <c r="I357" s="7"/>
      <c r="J357" s="7"/>
      <c r="K357" s="7"/>
      <c r="L357" s="7"/>
      <c r="M357" s="7"/>
      <c r="N357" s="7"/>
      <c r="O357" s="7"/>
      <c r="P357" s="7"/>
    </row>
    <row r="358" spans="2:16" s="15" customFormat="1" ht="12.75">
      <c r="B358" s="102"/>
      <c r="C358" s="15" t="s">
        <v>185</v>
      </c>
      <c r="D358" s="7">
        <v>3</v>
      </c>
      <c r="E358" s="7">
        <v>560</v>
      </c>
      <c r="F358" s="154">
        <v>0</v>
      </c>
      <c r="G358" s="7"/>
      <c r="H358" s="7"/>
      <c r="I358" s="7"/>
      <c r="J358" s="7"/>
      <c r="K358" s="7"/>
      <c r="L358" s="7"/>
      <c r="M358" s="7"/>
      <c r="N358" s="7"/>
      <c r="O358" s="7"/>
      <c r="P358" s="7">
        <v>560</v>
      </c>
    </row>
    <row r="359" spans="2:16" s="15" customFormat="1" ht="12.75">
      <c r="B359" s="102"/>
      <c r="D359" s="7"/>
      <c r="E359" s="7"/>
      <c r="F359" s="154"/>
      <c r="G359" s="7"/>
      <c r="H359" s="7"/>
      <c r="I359" s="7"/>
      <c r="J359" s="7"/>
      <c r="K359" s="7"/>
      <c r="L359" s="7"/>
      <c r="M359" s="7"/>
      <c r="N359" s="7"/>
      <c r="O359" s="7"/>
      <c r="P359" s="7"/>
    </row>
    <row r="360" spans="2:16" s="15" customFormat="1" ht="25.5">
      <c r="B360" s="102"/>
      <c r="C360" s="15" t="s">
        <v>186</v>
      </c>
      <c r="D360" s="7">
        <v>3</v>
      </c>
      <c r="E360" s="7">
        <v>610</v>
      </c>
      <c r="F360" s="154">
        <v>0</v>
      </c>
      <c r="G360" s="7"/>
      <c r="H360" s="7"/>
      <c r="I360" s="7"/>
      <c r="J360" s="7"/>
      <c r="K360" s="7"/>
      <c r="L360" s="7"/>
      <c r="M360" s="7"/>
      <c r="N360" s="7"/>
      <c r="O360" s="7"/>
      <c r="P360" s="7">
        <v>610</v>
      </c>
    </row>
    <row r="361" spans="2:16" s="15" customFormat="1" ht="12.75">
      <c r="B361" s="102"/>
      <c r="D361" s="7"/>
      <c r="E361" s="7"/>
      <c r="F361" s="154"/>
      <c r="G361" s="7"/>
      <c r="H361" s="7"/>
      <c r="I361" s="7"/>
      <c r="J361" s="7"/>
      <c r="K361" s="7"/>
      <c r="L361" s="7"/>
      <c r="M361" s="7"/>
      <c r="N361" s="7"/>
      <c r="O361" s="7"/>
      <c r="P361" s="7"/>
    </row>
    <row r="362" spans="2:16" s="15" customFormat="1" ht="25.5">
      <c r="B362" s="102"/>
      <c r="C362" s="15" t="s">
        <v>187</v>
      </c>
      <c r="D362" s="7">
        <v>5</v>
      </c>
      <c r="E362" s="7">
        <v>900</v>
      </c>
      <c r="F362" s="154">
        <v>0</v>
      </c>
      <c r="G362" s="7"/>
      <c r="H362" s="7"/>
      <c r="I362" s="7"/>
      <c r="J362" s="7"/>
      <c r="K362" s="7"/>
      <c r="L362" s="7"/>
      <c r="M362" s="7"/>
      <c r="N362" s="7"/>
      <c r="O362" s="7"/>
      <c r="P362" s="7">
        <v>900</v>
      </c>
    </row>
    <row r="363" spans="2:16" s="15" customFormat="1" ht="12.75">
      <c r="B363" s="102"/>
      <c r="D363" s="7"/>
      <c r="E363" s="7"/>
      <c r="F363" s="154"/>
      <c r="G363" s="7"/>
      <c r="H363" s="7"/>
      <c r="I363" s="7"/>
      <c r="J363" s="7"/>
      <c r="K363" s="7"/>
      <c r="L363" s="7"/>
      <c r="M363" s="7"/>
      <c r="N363" s="7"/>
      <c r="O363" s="7"/>
      <c r="P363" s="7"/>
    </row>
    <row r="364" spans="2:16" s="15" customFormat="1" ht="25.5">
      <c r="B364" s="102"/>
      <c r="C364" s="15" t="s">
        <v>522</v>
      </c>
      <c r="D364" s="7">
        <v>6</v>
      </c>
      <c r="E364" s="7">
        <v>1730</v>
      </c>
      <c r="F364" s="154">
        <v>0</v>
      </c>
      <c r="G364" s="7"/>
      <c r="H364" s="7"/>
      <c r="I364" s="7"/>
      <c r="J364" s="7"/>
      <c r="K364" s="7"/>
      <c r="L364" s="7"/>
      <c r="M364" s="7"/>
      <c r="N364" s="7"/>
      <c r="O364" s="7"/>
      <c r="P364" s="7">
        <v>1730</v>
      </c>
    </row>
    <row r="365" spans="2:16" s="15" customFormat="1" ht="12.75">
      <c r="B365" s="102"/>
      <c r="D365" s="7"/>
      <c r="E365" s="7"/>
      <c r="F365" s="154"/>
      <c r="G365" s="7"/>
      <c r="H365" s="7"/>
      <c r="I365" s="7"/>
      <c r="J365" s="7"/>
      <c r="K365" s="7"/>
      <c r="L365" s="7"/>
      <c r="M365" s="7"/>
      <c r="N365" s="7"/>
      <c r="O365" s="7"/>
      <c r="P365" s="7"/>
    </row>
    <row r="366" spans="2:16" s="15" customFormat="1" ht="25.5">
      <c r="B366" s="102"/>
      <c r="C366" s="15" t="s">
        <v>188</v>
      </c>
      <c r="D366" s="7">
        <v>9</v>
      </c>
      <c r="E366" s="7">
        <v>1420</v>
      </c>
      <c r="F366" s="154">
        <v>0</v>
      </c>
      <c r="G366" s="7"/>
      <c r="H366" s="7"/>
      <c r="I366" s="101"/>
      <c r="J366" s="7"/>
      <c r="K366" s="7"/>
      <c r="L366" s="7"/>
      <c r="M366" s="7"/>
      <c r="N366" s="7"/>
      <c r="O366" s="7"/>
      <c r="P366" s="7">
        <v>1420</v>
      </c>
    </row>
    <row r="367" spans="2:16" s="15" customFormat="1" ht="12.75">
      <c r="B367" s="102"/>
      <c r="D367" s="7"/>
      <c r="E367" s="7"/>
      <c r="F367" s="154"/>
      <c r="G367" s="7"/>
      <c r="H367" s="7"/>
      <c r="I367" s="101"/>
      <c r="J367" s="7"/>
      <c r="K367" s="7"/>
      <c r="L367" s="7"/>
      <c r="M367" s="7"/>
      <c r="N367" s="7"/>
      <c r="O367" s="7"/>
      <c r="P367" s="7"/>
    </row>
    <row r="368" spans="2:16" s="15" customFormat="1" ht="30" customHeight="1">
      <c r="B368" s="102"/>
      <c r="C368" s="102" t="s">
        <v>523</v>
      </c>
      <c r="D368" s="7">
        <v>3.2</v>
      </c>
      <c r="E368" s="7">
        <v>520</v>
      </c>
      <c r="F368" s="154">
        <v>0</v>
      </c>
      <c r="G368" s="7"/>
      <c r="H368" s="7"/>
      <c r="I368" s="7"/>
      <c r="J368" s="7"/>
      <c r="K368" s="7"/>
      <c r="L368" s="7"/>
      <c r="M368" s="7"/>
      <c r="N368" s="7"/>
      <c r="O368" s="7"/>
      <c r="P368" s="7">
        <v>520</v>
      </c>
    </row>
    <row r="369" spans="2:16" s="15" customFormat="1" ht="12.75">
      <c r="B369" s="102"/>
      <c r="D369" s="7"/>
      <c r="E369" s="7"/>
      <c r="F369" s="154"/>
      <c r="G369" s="7"/>
      <c r="H369" s="7"/>
      <c r="I369" s="7"/>
      <c r="J369" s="7"/>
      <c r="K369" s="7"/>
      <c r="L369" s="7"/>
      <c r="M369" s="7"/>
      <c r="N369" s="7"/>
      <c r="O369" s="7"/>
      <c r="P369" s="7"/>
    </row>
    <row r="370" spans="2:16" s="15" customFormat="1" ht="25.5">
      <c r="B370" s="102"/>
      <c r="C370" s="15" t="s">
        <v>189</v>
      </c>
      <c r="D370" s="7">
        <v>6.2</v>
      </c>
      <c r="E370" s="7">
        <v>1030</v>
      </c>
      <c r="F370" s="154">
        <v>0</v>
      </c>
      <c r="G370" s="7"/>
      <c r="H370" s="7"/>
      <c r="I370" s="7"/>
      <c r="J370" s="7"/>
      <c r="K370" s="7"/>
      <c r="L370" s="7"/>
      <c r="M370" s="7"/>
      <c r="O370" s="7"/>
      <c r="P370" s="7">
        <v>1030</v>
      </c>
    </row>
    <row r="371" spans="2:16" s="15" customFormat="1" ht="12.75">
      <c r="B371" s="102"/>
      <c r="D371" s="7"/>
      <c r="E371" s="7"/>
      <c r="F371" s="154"/>
      <c r="G371" s="7"/>
      <c r="H371" s="7"/>
      <c r="I371" s="7"/>
      <c r="J371" s="7"/>
      <c r="K371" s="7"/>
      <c r="L371" s="7"/>
      <c r="M371" s="7"/>
      <c r="N371" s="7"/>
      <c r="O371" s="7"/>
      <c r="P371" s="7"/>
    </row>
    <row r="372" spans="2:16" s="15" customFormat="1" ht="25.5">
      <c r="B372" s="102"/>
      <c r="C372" s="15" t="s">
        <v>190</v>
      </c>
      <c r="D372" s="7">
        <v>6.2</v>
      </c>
      <c r="E372" s="7">
        <v>1030</v>
      </c>
      <c r="F372" s="154">
        <v>0</v>
      </c>
      <c r="G372" s="7"/>
      <c r="H372" s="7"/>
      <c r="I372" s="7"/>
      <c r="J372" s="7"/>
      <c r="K372" s="7"/>
      <c r="L372" s="7"/>
      <c r="N372" s="7"/>
      <c r="O372" s="7"/>
      <c r="P372" s="7">
        <v>1030</v>
      </c>
    </row>
    <row r="373" spans="2:6" ht="12.75">
      <c r="B373" s="89"/>
      <c r="F373" s="163"/>
    </row>
    <row r="374" spans="2:6" ht="12.75">
      <c r="B374" s="89"/>
      <c r="F374" s="163"/>
    </row>
    <row r="375" spans="2:16" ht="15">
      <c r="B375" s="132" t="s">
        <v>191</v>
      </c>
      <c r="D375" s="30">
        <f aca="true" t="shared" si="12" ref="D375:P375">D376+D378+D380+D382</f>
        <v>1.81</v>
      </c>
      <c r="E375" s="30">
        <f t="shared" si="12"/>
        <v>391.2</v>
      </c>
      <c r="F375" s="180">
        <f>F376+F378+F380+F382</f>
        <v>391.2</v>
      </c>
      <c r="G375" s="30">
        <f t="shared" si="12"/>
        <v>187.5</v>
      </c>
      <c r="H375" s="30">
        <f t="shared" si="12"/>
        <v>0</v>
      </c>
      <c r="I375" s="30">
        <f t="shared" si="12"/>
        <v>16.2</v>
      </c>
      <c r="J375" s="30">
        <f t="shared" si="12"/>
        <v>187.5</v>
      </c>
      <c r="K375" s="30">
        <f t="shared" si="12"/>
        <v>78.5</v>
      </c>
      <c r="L375" s="30">
        <f t="shared" si="12"/>
        <v>195.7</v>
      </c>
      <c r="M375" s="30">
        <f t="shared" si="12"/>
        <v>117</v>
      </c>
      <c r="N375" s="30">
        <f t="shared" si="12"/>
        <v>0</v>
      </c>
      <c r="O375" s="30">
        <f t="shared" si="12"/>
        <v>0</v>
      </c>
      <c r="P375" s="30">
        <f t="shared" si="12"/>
        <v>0</v>
      </c>
    </row>
    <row r="376" spans="1:15" s="14" customFormat="1" ht="12.75">
      <c r="A376" s="6"/>
      <c r="B376" s="81"/>
      <c r="C376" s="14" t="s">
        <v>192</v>
      </c>
      <c r="D376" s="6">
        <v>0.06</v>
      </c>
      <c r="E376" s="6">
        <v>36.5</v>
      </c>
      <c r="F376" s="164">
        <v>36.5</v>
      </c>
      <c r="G376" s="6">
        <v>17.5</v>
      </c>
      <c r="H376" s="6"/>
      <c r="I376" s="6">
        <v>1.5</v>
      </c>
      <c r="J376" s="6">
        <v>17.5</v>
      </c>
      <c r="K376" s="6">
        <v>36.5</v>
      </c>
      <c r="L376" s="6"/>
      <c r="M376" s="6"/>
      <c r="N376" s="6"/>
      <c r="O376" s="6"/>
    </row>
    <row r="377" spans="1:15" s="14" customFormat="1" ht="12.75">
      <c r="A377" s="6"/>
      <c r="B377" s="128"/>
      <c r="D377" s="6"/>
      <c r="E377" s="6"/>
      <c r="F377" s="164"/>
      <c r="G377" s="6"/>
      <c r="H377" s="6"/>
      <c r="I377" s="6"/>
      <c r="J377" s="6"/>
      <c r="K377" s="6"/>
      <c r="L377" s="6"/>
      <c r="M377" s="6"/>
      <c r="N377" s="6"/>
      <c r="O377" s="6"/>
    </row>
    <row r="378" spans="1:15" s="14" customFormat="1" ht="12.75">
      <c r="A378" s="6"/>
      <c r="B378" s="128"/>
      <c r="C378" s="14" t="s">
        <v>193</v>
      </c>
      <c r="D378" s="6">
        <v>0.2</v>
      </c>
      <c r="E378" s="6">
        <v>42</v>
      </c>
      <c r="F378" s="164">
        <v>42</v>
      </c>
      <c r="G378" s="6">
        <v>20</v>
      </c>
      <c r="H378" s="6"/>
      <c r="I378" s="6">
        <v>2</v>
      </c>
      <c r="J378" s="6">
        <v>20</v>
      </c>
      <c r="K378" s="6">
        <v>42</v>
      </c>
      <c r="L378" s="6"/>
      <c r="M378" s="6"/>
      <c r="N378" s="6"/>
      <c r="O378" s="6"/>
    </row>
    <row r="379" spans="1:15" s="14" customFormat="1" ht="12.75">
      <c r="A379" s="6"/>
      <c r="B379" s="128"/>
      <c r="D379" s="6"/>
      <c r="E379" s="6"/>
      <c r="F379" s="164"/>
      <c r="G379" s="6"/>
      <c r="H379" s="6"/>
      <c r="I379" s="6"/>
      <c r="J379" s="6"/>
      <c r="K379" s="6"/>
      <c r="L379" s="6"/>
      <c r="M379" s="6"/>
      <c r="N379" s="6"/>
      <c r="O379" s="6"/>
    </row>
    <row r="380" spans="1:15" s="14" customFormat="1" ht="25.5">
      <c r="A380" s="6"/>
      <c r="B380" s="128"/>
      <c r="C380" s="14" t="s">
        <v>194</v>
      </c>
      <c r="D380" s="6">
        <v>0.45</v>
      </c>
      <c r="E380" s="6">
        <v>195.7</v>
      </c>
      <c r="F380" s="164">
        <v>195.7</v>
      </c>
      <c r="G380" s="6">
        <v>95</v>
      </c>
      <c r="H380" s="6"/>
      <c r="I380" s="6">
        <v>5.7</v>
      </c>
      <c r="J380" s="6">
        <v>95</v>
      </c>
      <c r="K380" s="6"/>
      <c r="L380" s="6">
        <v>195.7</v>
      </c>
      <c r="M380" s="6"/>
      <c r="N380" s="6"/>
      <c r="O380" s="6"/>
    </row>
    <row r="381" spans="1:15" s="14" customFormat="1" ht="12.75">
      <c r="A381" s="6"/>
      <c r="B381" s="128"/>
      <c r="D381" s="6"/>
      <c r="E381" s="6"/>
      <c r="F381" s="164"/>
      <c r="G381" s="6"/>
      <c r="H381" s="6"/>
      <c r="I381" s="6"/>
      <c r="J381" s="6"/>
      <c r="K381" s="6"/>
      <c r="L381" s="6"/>
      <c r="M381" s="6"/>
      <c r="N381" s="6"/>
      <c r="O381" s="6"/>
    </row>
    <row r="382" spans="1:15" s="14" customFormat="1" ht="25.5">
      <c r="A382" s="6"/>
      <c r="B382" s="128"/>
      <c r="C382" s="14" t="s">
        <v>195</v>
      </c>
      <c r="D382" s="6">
        <v>1.1</v>
      </c>
      <c r="E382" s="6">
        <v>117</v>
      </c>
      <c r="F382" s="164">
        <v>117</v>
      </c>
      <c r="G382" s="6">
        <v>55</v>
      </c>
      <c r="H382" s="6"/>
      <c r="I382" s="6">
        <v>7</v>
      </c>
      <c r="J382" s="6">
        <v>55</v>
      </c>
      <c r="K382" s="6"/>
      <c r="L382" s="6"/>
      <c r="M382" s="6">
        <v>117</v>
      </c>
      <c r="N382" s="6"/>
      <c r="O382" s="6"/>
    </row>
    <row r="383" spans="2:6" ht="12.75">
      <c r="B383" s="89"/>
      <c r="F383" s="163"/>
    </row>
    <row r="384" spans="2:16" ht="15">
      <c r="B384" s="124" t="s">
        <v>196</v>
      </c>
      <c r="D384" s="16">
        <v>35</v>
      </c>
      <c r="E384" s="16">
        <v>4200</v>
      </c>
      <c r="F384" s="179">
        <v>4200</v>
      </c>
      <c r="G384" s="16">
        <v>1300</v>
      </c>
      <c r="H384" s="16"/>
      <c r="I384" s="16">
        <v>1200</v>
      </c>
      <c r="J384" s="16">
        <v>1700</v>
      </c>
      <c r="K384" s="16">
        <v>1000</v>
      </c>
      <c r="L384" s="16">
        <v>1000</v>
      </c>
      <c r="M384" s="16">
        <v>1000</v>
      </c>
      <c r="N384" s="16">
        <v>600</v>
      </c>
      <c r="O384" s="16">
        <v>600</v>
      </c>
      <c r="P384" s="120">
        <v>0</v>
      </c>
    </row>
    <row r="385" spans="1:15" s="14" customFormat="1" ht="12.75">
      <c r="A385" s="6"/>
      <c r="B385" s="81"/>
      <c r="C385" s="81" t="s">
        <v>197</v>
      </c>
      <c r="D385" s="6">
        <v>35</v>
      </c>
      <c r="E385" s="6">
        <v>4200</v>
      </c>
      <c r="F385" s="164">
        <v>4200</v>
      </c>
      <c r="G385" s="6">
        <v>1300</v>
      </c>
      <c r="H385" s="6"/>
      <c r="I385" s="6">
        <v>1200</v>
      </c>
      <c r="J385" s="6">
        <v>1700</v>
      </c>
      <c r="K385" s="6">
        <v>1000</v>
      </c>
      <c r="L385" s="6">
        <v>1000</v>
      </c>
      <c r="M385" s="6">
        <v>1000</v>
      </c>
      <c r="N385" s="6">
        <v>600</v>
      </c>
      <c r="O385" s="6">
        <v>600</v>
      </c>
    </row>
    <row r="386" spans="1:15" s="14" customFormat="1" ht="12.75">
      <c r="A386" s="6"/>
      <c r="B386" s="81"/>
      <c r="D386" s="6"/>
      <c r="E386" s="6"/>
      <c r="F386" s="164"/>
      <c r="G386" s="6"/>
      <c r="H386" s="6"/>
      <c r="I386" s="6"/>
      <c r="J386" s="6"/>
      <c r="K386" s="6"/>
      <c r="L386" s="6"/>
      <c r="M386" s="6"/>
      <c r="N386" s="6"/>
      <c r="O386" s="6"/>
    </row>
    <row r="387" spans="2:16" ht="15">
      <c r="B387" s="133" t="s">
        <v>198</v>
      </c>
      <c r="D387" s="30">
        <f aca="true" t="shared" si="13" ref="D387:O387">D388+D390+D392+D394+D396+D398+D400</f>
        <v>2.3</v>
      </c>
      <c r="E387" s="30">
        <f t="shared" si="13"/>
        <v>2465</v>
      </c>
      <c r="F387" s="180">
        <f>F388+F390+F392+F394+F396+F398+F400</f>
        <v>2465</v>
      </c>
      <c r="G387" s="30">
        <f>G388+G390+G392+G394+G396+G398+G400</f>
        <v>1320</v>
      </c>
      <c r="I387" s="30">
        <f t="shared" si="13"/>
        <v>1145</v>
      </c>
      <c r="J387" s="30">
        <f t="shared" si="13"/>
        <v>0</v>
      </c>
      <c r="K387" s="30">
        <f t="shared" si="13"/>
        <v>515</v>
      </c>
      <c r="L387" s="30">
        <f t="shared" si="13"/>
        <v>500</v>
      </c>
      <c r="M387" s="30">
        <f t="shared" si="13"/>
        <v>500</v>
      </c>
      <c r="N387" s="30">
        <f t="shared" si="13"/>
        <v>500</v>
      </c>
      <c r="O387" s="30">
        <f t="shared" si="13"/>
        <v>450</v>
      </c>
      <c r="P387" s="30">
        <v>0</v>
      </c>
    </row>
    <row r="388" spans="2:16" s="15" customFormat="1" ht="51">
      <c r="B388" s="102"/>
      <c r="C388" s="15" t="s">
        <v>527</v>
      </c>
      <c r="D388" s="7"/>
      <c r="E388" s="7">
        <v>15</v>
      </c>
      <c r="F388" s="154">
        <v>15</v>
      </c>
      <c r="G388" s="7"/>
      <c r="I388" s="7">
        <v>15</v>
      </c>
      <c r="J388" s="7"/>
      <c r="K388" s="7">
        <v>15</v>
      </c>
      <c r="L388" s="7"/>
      <c r="N388" s="7"/>
      <c r="O388" s="7"/>
      <c r="P388" s="7"/>
    </row>
    <row r="389" spans="2:16" s="15" customFormat="1" ht="12.75">
      <c r="B389" s="102"/>
      <c r="D389" s="7"/>
      <c r="E389" s="7"/>
      <c r="F389" s="154"/>
      <c r="G389" s="7"/>
      <c r="I389" s="7"/>
      <c r="J389" s="7"/>
      <c r="K389" s="7"/>
      <c r="L389" s="7"/>
      <c r="N389" s="7"/>
      <c r="O389" s="7"/>
      <c r="P389" s="7"/>
    </row>
    <row r="390" spans="2:16" s="15" customFormat="1" ht="35.25" customHeight="1">
      <c r="B390" s="102"/>
      <c r="C390" s="15" t="s">
        <v>524</v>
      </c>
      <c r="D390" s="7">
        <v>0.8</v>
      </c>
      <c r="E390" s="7">
        <v>750</v>
      </c>
      <c r="F390" s="154">
        <v>750</v>
      </c>
      <c r="G390" s="7">
        <v>370</v>
      </c>
      <c r="I390" s="7">
        <v>380</v>
      </c>
      <c r="J390" s="7"/>
      <c r="K390" s="7">
        <v>500</v>
      </c>
      <c r="L390" s="7">
        <v>250</v>
      </c>
      <c r="N390" s="7"/>
      <c r="O390" s="7"/>
      <c r="P390" s="7"/>
    </row>
    <row r="391" spans="2:16" s="15" customFormat="1" ht="12.75">
      <c r="B391" s="102"/>
      <c r="D391" s="7"/>
      <c r="E391" s="7"/>
      <c r="F391" s="154"/>
      <c r="G391" s="7"/>
      <c r="I391" s="7"/>
      <c r="J391" s="7"/>
      <c r="K391" s="7"/>
      <c r="L391" s="7"/>
      <c r="N391" s="7"/>
      <c r="O391" s="7"/>
      <c r="P391" s="7"/>
    </row>
    <row r="392" spans="2:16" s="15" customFormat="1" ht="25.5">
      <c r="B392" s="102"/>
      <c r="C392" s="15" t="s">
        <v>528</v>
      </c>
      <c r="D392" s="7">
        <v>0.3</v>
      </c>
      <c r="E392" s="7">
        <v>400</v>
      </c>
      <c r="F392" s="154">
        <v>400</v>
      </c>
      <c r="G392" s="7">
        <v>200</v>
      </c>
      <c r="I392" s="7">
        <v>200</v>
      </c>
      <c r="J392" s="7"/>
      <c r="K392" s="7"/>
      <c r="L392" s="7">
        <v>250</v>
      </c>
      <c r="M392" s="7">
        <v>150</v>
      </c>
      <c r="N392" s="7"/>
      <c r="O392" s="7"/>
      <c r="P392" s="7"/>
    </row>
    <row r="393" spans="2:16" s="15" customFormat="1" ht="12.75">
      <c r="B393" s="102"/>
      <c r="D393" s="7"/>
      <c r="E393" s="7"/>
      <c r="F393" s="154"/>
      <c r="G393" s="7"/>
      <c r="I393" s="7"/>
      <c r="J393" s="7"/>
      <c r="K393" s="7"/>
      <c r="L393" s="7"/>
      <c r="N393" s="7"/>
      <c r="O393" s="7"/>
      <c r="P393" s="7"/>
    </row>
    <row r="394" spans="2:16" s="15" customFormat="1" ht="50.25" customHeight="1">
      <c r="B394" s="102"/>
      <c r="C394" s="15" t="s">
        <v>529</v>
      </c>
      <c r="D394" s="7">
        <v>0.1</v>
      </c>
      <c r="E394" s="7">
        <v>600</v>
      </c>
      <c r="F394" s="154">
        <v>600</v>
      </c>
      <c r="G394" s="7">
        <v>300</v>
      </c>
      <c r="I394" s="7">
        <v>300</v>
      </c>
      <c r="J394" s="7"/>
      <c r="K394" s="7"/>
      <c r="L394" s="7"/>
      <c r="M394" s="7">
        <v>350</v>
      </c>
      <c r="N394" s="7">
        <v>250</v>
      </c>
      <c r="O394" s="7"/>
      <c r="P394" s="7"/>
    </row>
    <row r="395" spans="2:16" s="15" customFormat="1" ht="12.75">
      <c r="B395" s="102"/>
      <c r="D395" s="7"/>
      <c r="E395" s="7"/>
      <c r="F395" s="154"/>
      <c r="G395" s="7"/>
      <c r="I395" s="7"/>
      <c r="J395" s="7"/>
      <c r="K395" s="7"/>
      <c r="L395" s="7"/>
      <c r="N395" s="7"/>
      <c r="O395" s="7"/>
      <c r="P395" s="7"/>
    </row>
    <row r="396" spans="2:16" s="15" customFormat="1" ht="52.5" customHeight="1">
      <c r="B396" s="102"/>
      <c r="C396" s="15" t="s">
        <v>530</v>
      </c>
      <c r="D396" s="7">
        <v>0.3</v>
      </c>
      <c r="E396" s="7">
        <v>450</v>
      </c>
      <c r="F396" s="154">
        <v>450</v>
      </c>
      <c r="G396" s="7">
        <v>300</v>
      </c>
      <c r="I396" s="7">
        <v>150</v>
      </c>
      <c r="J396" s="7"/>
      <c r="K396" s="7"/>
      <c r="L396" s="7"/>
      <c r="N396" s="7">
        <v>250</v>
      </c>
      <c r="O396" s="7">
        <v>200</v>
      </c>
      <c r="P396" s="7"/>
    </row>
    <row r="397" spans="2:16" s="15" customFormat="1" ht="12.75">
      <c r="B397" s="102"/>
      <c r="D397" s="7"/>
      <c r="E397" s="7"/>
      <c r="F397" s="154"/>
      <c r="G397" s="7"/>
      <c r="I397" s="7"/>
      <c r="J397" s="7"/>
      <c r="K397" s="7"/>
      <c r="L397" s="7"/>
      <c r="N397" s="7"/>
      <c r="O397" s="7"/>
      <c r="P397" s="7"/>
    </row>
    <row r="398" spans="2:16" s="15" customFormat="1" ht="51" customHeight="1">
      <c r="B398" s="102"/>
      <c r="C398" s="15" t="s">
        <v>155</v>
      </c>
      <c r="D398" s="7">
        <v>0.5</v>
      </c>
      <c r="E398" s="7">
        <v>150</v>
      </c>
      <c r="F398" s="154">
        <v>150</v>
      </c>
      <c r="G398" s="7">
        <v>100</v>
      </c>
      <c r="I398" s="7">
        <v>50</v>
      </c>
      <c r="J398" s="7"/>
      <c r="K398" s="7"/>
      <c r="L398" s="7"/>
      <c r="N398" s="7"/>
      <c r="O398" s="7">
        <v>150</v>
      </c>
      <c r="P398" s="7"/>
    </row>
    <row r="399" spans="2:16" s="15" customFormat="1" ht="12.75">
      <c r="B399" s="102"/>
      <c r="D399" s="7"/>
      <c r="E399" s="7"/>
      <c r="F399" s="154"/>
      <c r="G399" s="7"/>
      <c r="I399" s="7"/>
      <c r="J399" s="7"/>
      <c r="K399" s="7"/>
      <c r="L399" s="7"/>
      <c r="N399" s="7"/>
      <c r="O399" s="7"/>
      <c r="P399" s="7"/>
    </row>
    <row r="400" spans="2:16" s="15" customFormat="1" ht="51">
      <c r="B400" s="102"/>
      <c r="C400" s="15" t="s">
        <v>525</v>
      </c>
      <c r="D400" s="7">
        <v>0.3</v>
      </c>
      <c r="E400" s="7">
        <v>100</v>
      </c>
      <c r="F400" s="154">
        <v>100</v>
      </c>
      <c r="G400" s="7">
        <v>50</v>
      </c>
      <c r="I400" s="7">
        <v>50</v>
      </c>
      <c r="J400" s="7"/>
      <c r="K400" s="7"/>
      <c r="L400" s="7"/>
      <c r="N400" s="7"/>
      <c r="O400" s="7">
        <v>100</v>
      </c>
      <c r="P400" s="7"/>
    </row>
    <row r="401" spans="2:6" ht="12.75">
      <c r="B401" s="89"/>
      <c r="F401" s="163"/>
    </row>
    <row r="402" spans="2:16" ht="15">
      <c r="B402" s="100" t="s">
        <v>199</v>
      </c>
      <c r="D402" s="30">
        <f aca="true" t="shared" si="14" ref="D402:P402">D403+D404+D405+D406+D407+D408</f>
        <v>53.5</v>
      </c>
      <c r="E402" s="30">
        <f t="shared" si="14"/>
        <v>19200</v>
      </c>
      <c r="F402" s="180">
        <f>F403+F404+F405+F406+F407+F408</f>
        <v>12700</v>
      </c>
      <c r="G402" s="30">
        <f t="shared" si="14"/>
        <v>9290</v>
      </c>
      <c r="H402" s="30">
        <f t="shared" si="14"/>
        <v>610</v>
      </c>
      <c r="I402" s="30">
        <f t="shared" si="14"/>
        <v>900</v>
      </c>
      <c r="J402" s="30">
        <f t="shared" si="14"/>
        <v>1900</v>
      </c>
      <c r="K402" s="30">
        <f t="shared" si="14"/>
        <v>2550</v>
      </c>
      <c r="L402" s="30">
        <f t="shared" si="14"/>
        <v>3250</v>
      </c>
      <c r="M402" s="30">
        <f t="shared" si="14"/>
        <v>2500</v>
      </c>
      <c r="N402" s="30">
        <f t="shared" si="14"/>
        <v>2200</v>
      </c>
      <c r="O402" s="30">
        <f t="shared" si="14"/>
        <v>2200</v>
      </c>
      <c r="P402" s="30">
        <f t="shared" si="14"/>
        <v>6500</v>
      </c>
    </row>
    <row r="403" spans="2:18" s="31" customFormat="1" ht="42" customHeight="1">
      <c r="B403" s="96"/>
      <c r="C403" s="61" t="s">
        <v>200</v>
      </c>
      <c r="D403" s="33">
        <v>18</v>
      </c>
      <c r="E403" s="33">
        <v>7000</v>
      </c>
      <c r="F403" s="159">
        <v>7000</v>
      </c>
      <c r="G403" s="34">
        <v>6390</v>
      </c>
      <c r="H403" s="33">
        <v>610</v>
      </c>
      <c r="I403" s="33"/>
      <c r="J403" s="34"/>
      <c r="K403" s="33">
        <v>2000</v>
      </c>
      <c r="L403" s="33">
        <v>2000</v>
      </c>
      <c r="M403" s="33">
        <v>1000</v>
      </c>
      <c r="N403" s="33">
        <v>1000</v>
      </c>
      <c r="O403" s="35">
        <v>1000</v>
      </c>
      <c r="P403" s="21"/>
      <c r="Q403" s="36"/>
      <c r="R403" s="36"/>
    </row>
    <row r="404" spans="2:18" s="31" customFormat="1" ht="41.25" customHeight="1">
      <c r="B404" s="97"/>
      <c r="C404" s="61" t="s">
        <v>746</v>
      </c>
      <c r="D404" s="33">
        <v>2.8</v>
      </c>
      <c r="E404" s="33">
        <v>1200</v>
      </c>
      <c r="F404" s="159">
        <v>1200</v>
      </c>
      <c r="G404" s="33">
        <v>1200</v>
      </c>
      <c r="I404" s="33"/>
      <c r="J404" s="34"/>
      <c r="K404" s="33">
        <v>350</v>
      </c>
      <c r="L404" s="33">
        <v>550</v>
      </c>
      <c r="M404" s="33">
        <v>300</v>
      </c>
      <c r="N404" s="38"/>
      <c r="O404" s="35"/>
      <c r="P404" s="21"/>
      <c r="Q404" s="36"/>
      <c r="R404" s="36"/>
    </row>
    <row r="405" spans="2:18" s="31" customFormat="1" ht="42.75" customHeight="1">
      <c r="B405" s="97"/>
      <c r="C405" s="61" t="s">
        <v>182</v>
      </c>
      <c r="D405" s="33">
        <v>14</v>
      </c>
      <c r="E405" s="33">
        <v>3500</v>
      </c>
      <c r="F405" s="159">
        <v>3500</v>
      </c>
      <c r="G405" s="34">
        <v>1700</v>
      </c>
      <c r="H405" s="33"/>
      <c r="I405" s="33"/>
      <c r="J405" s="34">
        <v>1800</v>
      </c>
      <c r="K405" s="33"/>
      <c r="L405" s="33">
        <v>500</v>
      </c>
      <c r="M405" s="33">
        <v>1000</v>
      </c>
      <c r="N405" s="33">
        <v>1000</v>
      </c>
      <c r="O405" s="35">
        <v>1000</v>
      </c>
      <c r="P405" s="21"/>
      <c r="Q405" s="36"/>
      <c r="R405" s="36"/>
    </row>
    <row r="406" spans="2:18" s="31" customFormat="1" ht="44.25" customHeight="1">
      <c r="B406" s="97"/>
      <c r="C406" s="32" t="s">
        <v>747</v>
      </c>
      <c r="D406" s="33">
        <v>7</v>
      </c>
      <c r="E406" s="33">
        <v>3500</v>
      </c>
      <c r="F406" s="159">
        <v>0</v>
      </c>
      <c r="G406" s="34"/>
      <c r="H406" s="33"/>
      <c r="I406" s="33"/>
      <c r="J406" s="34"/>
      <c r="K406" s="33"/>
      <c r="L406" s="33"/>
      <c r="M406" s="33"/>
      <c r="N406" s="38"/>
      <c r="O406" s="35"/>
      <c r="P406" s="33">
        <v>3500</v>
      </c>
      <c r="Q406" s="36"/>
      <c r="R406" s="36"/>
    </row>
    <row r="407" spans="2:18" s="31" customFormat="1" ht="44.25" customHeight="1">
      <c r="B407" s="97"/>
      <c r="C407" s="32" t="s">
        <v>531</v>
      </c>
      <c r="D407" s="33">
        <v>4</v>
      </c>
      <c r="E407" s="33">
        <v>1000</v>
      </c>
      <c r="F407" s="159">
        <v>1000</v>
      </c>
      <c r="G407" s="34"/>
      <c r="H407" s="33"/>
      <c r="I407" s="33">
        <v>900</v>
      </c>
      <c r="J407" s="34">
        <v>100</v>
      </c>
      <c r="K407" s="33">
        <v>200</v>
      </c>
      <c r="L407" s="33">
        <v>200</v>
      </c>
      <c r="M407" s="33">
        <v>200</v>
      </c>
      <c r="N407" s="33">
        <v>200</v>
      </c>
      <c r="O407" s="35">
        <v>200</v>
      </c>
      <c r="P407" s="39"/>
      <c r="Q407" s="36"/>
      <c r="R407" s="36"/>
    </row>
    <row r="408" spans="2:18" s="31" customFormat="1" ht="30.75" customHeight="1">
      <c r="B408" s="97"/>
      <c r="C408" s="32" t="s">
        <v>201</v>
      </c>
      <c r="D408" s="33">
        <v>7.7</v>
      </c>
      <c r="E408" s="33">
        <v>3000</v>
      </c>
      <c r="F408" s="159">
        <v>0</v>
      </c>
      <c r="G408" s="34"/>
      <c r="H408" s="33"/>
      <c r="I408" s="33"/>
      <c r="J408" s="34"/>
      <c r="K408" s="33"/>
      <c r="L408" s="33"/>
      <c r="M408" s="33"/>
      <c r="N408" s="33"/>
      <c r="O408" s="35"/>
      <c r="P408" s="33">
        <v>3000</v>
      </c>
      <c r="Q408" s="36"/>
      <c r="R408" s="36"/>
    </row>
    <row r="409" spans="2:18" s="31" customFormat="1" ht="17.25" customHeight="1">
      <c r="B409" s="97"/>
      <c r="C409" s="32"/>
      <c r="D409" s="33"/>
      <c r="E409" s="33"/>
      <c r="F409" s="159"/>
      <c r="G409" s="34"/>
      <c r="H409" s="33"/>
      <c r="I409" s="33"/>
      <c r="J409" s="34"/>
      <c r="K409" s="33"/>
      <c r="L409" s="33"/>
      <c r="M409" s="33"/>
      <c r="N409" s="33"/>
      <c r="O409" s="35"/>
      <c r="Q409" s="36"/>
      <c r="R409" s="36"/>
    </row>
    <row r="410" spans="2:18" s="31" customFormat="1" ht="17.25" customHeight="1">
      <c r="B410" s="97"/>
      <c r="C410" s="32"/>
      <c r="D410" s="33"/>
      <c r="E410" s="33"/>
      <c r="F410" s="159"/>
      <c r="G410" s="34"/>
      <c r="H410" s="33"/>
      <c r="I410" s="33"/>
      <c r="J410" s="34"/>
      <c r="K410" s="33"/>
      <c r="L410" s="33"/>
      <c r="M410" s="33"/>
      <c r="N410" s="33"/>
      <c r="O410" s="35"/>
      <c r="Q410" s="36"/>
      <c r="R410" s="36"/>
    </row>
    <row r="411" spans="2:18" s="31" customFormat="1" ht="21.75" customHeight="1">
      <c r="B411" s="126" t="s">
        <v>202</v>
      </c>
      <c r="C411" s="32"/>
      <c r="D411" s="56">
        <f aca="true" t="shared" si="15" ref="D411:P411">D412+D413+D414+D417+D415+D419+D421+D423+D425+D427+D429+D431+D433+D435+D437+D439+D441+D443+D445+D447+D449+D451+D453+D455+D457+D459+D461+D463+D465+D467+D469+D471+D473+D475+D477+D479+D481+D483+D485+D487+D489</f>
        <v>47.99999999999999</v>
      </c>
      <c r="E411" s="56">
        <f t="shared" si="15"/>
        <v>8066</v>
      </c>
      <c r="F411" s="189">
        <f>F412+F413+F414+F417+F415+F419+F421+F423+F425+F427+F429+F431+F433+F435+F437+F439+F441+F443+F445+F447+F449+F451+F453+F455+F457+F459+F461+F463+F465+F467+F469+F471+F473+F475+F477+F479+F481+F483+F485+F487+F489</f>
        <v>8066</v>
      </c>
      <c r="G411" s="56">
        <f t="shared" si="15"/>
        <v>4091</v>
      </c>
      <c r="H411" s="56">
        <f t="shared" si="15"/>
        <v>650</v>
      </c>
      <c r="I411" s="56">
        <f t="shared" si="15"/>
        <v>1402.5</v>
      </c>
      <c r="J411" s="56">
        <f t="shared" si="15"/>
        <v>1922.5</v>
      </c>
      <c r="K411" s="56">
        <f t="shared" si="15"/>
        <v>2415</v>
      </c>
      <c r="L411" s="56">
        <f t="shared" si="15"/>
        <v>1605</v>
      </c>
      <c r="M411" s="56">
        <f t="shared" si="15"/>
        <v>1725</v>
      </c>
      <c r="N411" s="56">
        <f t="shared" si="15"/>
        <v>1491</v>
      </c>
      <c r="O411" s="56">
        <f t="shared" si="15"/>
        <v>830</v>
      </c>
      <c r="P411" s="56">
        <f t="shared" si="15"/>
        <v>0</v>
      </c>
      <c r="Q411" s="36"/>
      <c r="R411" s="36"/>
    </row>
    <row r="412" spans="2:18" s="31" customFormat="1" ht="51.75" customHeight="1">
      <c r="B412" s="96"/>
      <c r="C412" s="32" t="s">
        <v>203</v>
      </c>
      <c r="D412" s="33">
        <v>2.5</v>
      </c>
      <c r="E412" s="33">
        <v>900</v>
      </c>
      <c r="F412" s="159">
        <v>900</v>
      </c>
      <c r="G412" s="33">
        <v>900</v>
      </c>
      <c r="I412" s="33"/>
      <c r="J412" s="34"/>
      <c r="K412" s="33">
        <v>450</v>
      </c>
      <c r="L412" s="33">
        <v>450</v>
      </c>
      <c r="M412" s="33"/>
      <c r="N412" s="33"/>
      <c r="O412" s="35"/>
      <c r="P412" s="58"/>
      <c r="Q412" s="36"/>
      <c r="R412" s="36"/>
    </row>
    <row r="413" spans="2:18" s="31" customFormat="1" ht="45.75" customHeight="1">
      <c r="B413" s="97"/>
      <c r="C413" s="32" t="s">
        <v>204</v>
      </c>
      <c r="D413" s="33">
        <v>1</v>
      </c>
      <c r="E413" s="33">
        <v>100</v>
      </c>
      <c r="F413" s="159">
        <v>100</v>
      </c>
      <c r="G413" s="33">
        <v>100</v>
      </c>
      <c r="I413" s="33"/>
      <c r="J413" s="34"/>
      <c r="K413" s="33"/>
      <c r="L413" s="33">
        <v>100</v>
      </c>
      <c r="M413" s="33"/>
      <c r="N413" s="33"/>
      <c r="O413" s="35"/>
      <c r="P413" s="58"/>
      <c r="Q413" s="36"/>
      <c r="R413" s="36"/>
    </row>
    <row r="414" spans="2:18" s="31" customFormat="1" ht="40.5" customHeight="1">
      <c r="B414" s="97"/>
      <c r="C414" s="61" t="s">
        <v>243</v>
      </c>
      <c r="D414" s="33">
        <v>2.5</v>
      </c>
      <c r="E414" s="33">
        <v>600</v>
      </c>
      <c r="F414" s="159">
        <v>600</v>
      </c>
      <c r="G414" s="33">
        <v>600</v>
      </c>
      <c r="I414" s="33"/>
      <c r="J414" s="34"/>
      <c r="K414" s="33"/>
      <c r="L414" s="33"/>
      <c r="M414" s="33">
        <v>600</v>
      </c>
      <c r="N414" s="33"/>
      <c r="O414" s="35"/>
      <c r="Q414" s="36"/>
      <c r="R414" s="36"/>
    </row>
    <row r="415" spans="2:13" ht="25.5">
      <c r="B415" s="89"/>
      <c r="C415" s="32" t="s">
        <v>532</v>
      </c>
      <c r="D415" s="59">
        <v>1</v>
      </c>
      <c r="E415" s="59">
        <v>100</v>
      </c>
      <c r="F415" s="177">
        <v>100</v>
      </c>
      <c r="G415" s="59">
        <v>100</v>
      </c>
      <c r="L415" s="60"/>
      <c r="M415" s="60">
        <v>100</v>
      </c>
    </row>
    <row r="416" spans="2:6" ht="12.75">
      <c r="B416" s="89"/>
      <c r="F416" s="163"/>
    </row>
    <row r="417" spans="2:14" ht="25.5">
      <c r="B417" s="89"/>
      <c r="C417" s="61" t="s">
        <v>534</v>
      </c>
      <c r="D417" s="59">
        <v>2.5</v>
      </c>
      <c r="E417" s="59">
        <v>650</v>
      </c>
      <c r="F417" s="170">
        <v>650</v>
      </c>
      <c r="H417" s="59">
        <v>350</v>
      </c>
      <c r="J417" s="59">
        <v>300</v>
      </c>
      <c r="M417" s="60">
        <v>450</v>
      </c>
      <c r="N417" s="60">
        <v>200</v>
      </c>
    </row>
    <row r="418" spans="2:6" ht="12.75">
      <c r="B418" s="89"/>
      <c r="F418" s="163"/>
    </row>
    <row r="419" spans="2:14" ht="25.5">
      <c r="B419" s="89"/>
      <c r="C419" s="61" t="s">
        <v>205</v>
      </c>
      <c r="D419" s="59">
        <v>1.2</v>
      </c>
      <c r="E419" s="59">
        <v>200</v>
      </c>
      <c r="F419" s="170">
        <v>200</v>
      </c>
      <c r="G419" s="59">
        <v>100</v>
      </c>
      <c r="J419" s="59">
        <v>100</v>
      </c>
      <c r="N419" s="60">
        <v>200</v>
      </c>
    </row>
    <row r="420" spans="2:6" ht="12.75">
      <c r="B420" s="89"/>
      <c r="F420" s="163"/>
    </row>
    <row r="421" spans="2:12" s="15" customFormat="1" ht="25.5">
      <c r="B421" s="102"/>
      <c r="C421" s="15" t="s">
        <v>206</v>
      </c>
      <c r="D421" s="7">
        <v>1.2</v>
      </c>
      <c r="E421" s="7">
        <v>200</v>
      </c>
      <c r="F421" s="154">
        <v>200</v>
      </c>
      <c r="G421" s="7">
        <v>200</v>
      </c>
      <c r="I421" s="7"/>
      <c r="J421" s="7"/>
      <c r="K421" s="7">
        <v>200</v>
      </c>
      <c r="L421" s="7"/>
    </row>
    <row r="422" spans="2:6" s="15" customFormat="1" ht="12.75">
      <c r="B422" s="102"/>
      <c r="F422" s="158"/>
    </row>
    <row r="423" spans="2:16" s="15" customFormat="1" ht="25.5">
      <c r="B423" s="102"/>
      <c r="C423" s="15" t="s">
        <v>207</v>
      </c>
      <c r="D423" s="7">
        <v>6</v>
      </c>
      <c r="E423" s="7">
        <v>1200</v>
      </c>
      <c r="F423" s="154">
        <v>1200</v>
      </c>
      <c r="G423" s="7">
        <v>1200</v>
      </c>
      <c r="H423" s="7"/>
      <c r="N423" s="7">
        <v>520</v>
      </c>
      <c r="O423" s="7">
        <v>680</v>
      </c>
      <c r="P423" s="7"/>
    </row>
    <row r="424" spans="2:7" s="15" customFormat="1" ht="12.75">
      <c r="B424" s="102"/>
      <c r="F424" s="158"/>
      <c r="G424" s="7"/>
    </row>
    <row r="425" spans="2:16" s="15" customFormat="1" ht="25.5">
      <c r="B425" s="102"/>
      <c r="C425" s="32" t="s">
        <v>208</v>
      </c>
      <c r="D425" s="7">
        <v>1</v>
      </c>
      <c r="E425" s="7">
        <v>100</v>
      </c>
      <c r="F425" s="154">
        <v>100</v>
      </c>
      <c r="G425" s="7">
        <v>100</v>
      </c>
      <c r="H425" s="7"/>
      <c r="I425" s="7"/>
      <c r="J425" s="7"/>
      <c r="K425" s="7"/>
      <c r="L425" s="7"/>
      <c r="M425" s="7"/>
      <c r="N425" s="7">
        <v>100</v>
      </c>
      <c r="P425" s="7"/>
    </row>
    <row r="426" spans="2:6" s="15" customFormat="1" ht="12.75">
      <c r="B426" s="102"/>
      <c r="F426" s="158"/>
    </row>
    <row r="427" spans="2:11" s="15" customFormat="1" ht="25.5">
      <c r="B427" s="102"/>
      <c r="C427" s="15" t="s">
        <v>209</v>
      </c>
      <c r="D427" s="7">
        <v>1</v>
      </c>
      <c r="E427" s="7">
        <v>120</v>
      </c>
      <c r="F427" s="154">
        <v>120</v>
      </c>
      <c r="G427" s="7"/>
      <c r="H427" s="7"/>
      <c r="I427" s="7"/>
      <c r="J427" s="7">
        <v>120</v>
      </c>
      <c r="K427" s="7">
        <v>120</v>
      </c>
    </row>
    <row r="428" spans="2:6" s="15" customFormat="1" ht="12.75">
      <c r="B428" s="102"/>
      <c r="F428" s="158"/>
    </row>
    <row r="429" spans="2:11" s="15" customFormat="1" ht="46.5" customHeight="1">
      <c r="B429" s="102"/>
      <c r="C429" s="15" t="s">
        <v>533</v>
      </c>
      <c r="D429" s="7">
        <v>1.1</v>
      </c>
      <c r="E429" s="7">
        <v>130</v>
      </c>
      <c r="F429" s="154">
        <v>130</v>
      </c>
      <c r="G429" s="7"/>
      <c r="H429" s="7"/>
      <c r="I429" s="7"/>
      <c r="J429" s="7">
        <v>130</v>
      </c>
      <c r="K429" s="7">
        <v>130</v>
      </c>
    </row>
    <row r="430" spans="2:6" s="15" customFormat="1" ht="9" customHeight="1">
      <c r="B430" s="102"/>
      <c r="F430" s="158"/>
    </row>
    <row r="431" spans="2:11" s="15" customFormat="1" ht="25.5">
      <c r="B431" s="102"/>
      <c r="C431" s="15" t="s">
        <v>210</v>
      </c>
      <c r="D431" s="7">
        <v>1.4</v>
      </c>
      <c r="E431" s="7">
        <v>150</v>
      </c>
      <c r="F431" s="154">
        <v>150</v>
      </c>
      <c r="G431" s="7"/>
      <c r="H431" s="7"/>
      <c r="I431" s="7">
        <v>75</v>
      </c>
      <c r="J431" s="7">
        <v>75</v>
      </c>
      <c r="K431" s="7">
        <v>150</v>
      </c>
    </row>
    <row r="432" spans="2:6" s="15" customFormat="1" ht="8.25" customHeight="1">
      <c r="B432" s="102"/>
      <c r="F432" s="158"/>
    </row>
    <row r="433" spans="2:15" s="15" customFormat="1" ht="12.75">
      <c r="B433" s="102"/>
      <c r="C433" s="32" t="s">
        <v>211</v>
      </c>
      <c r="D433" s="7">
        <v>1</v>
      </c>
      <c r="E433" s="7">
        <v>100</v>
      </c>
      <c r="F433" s="154">
        <v>100</v>
      </c>
      <c r="G433" s="7"/>
      <c r="H433" s="7"/>
      <c r="I433" s="7">
        <v>50</v>
      </c>
      <c r="J433" s="7">
        <v>50</v>
      </c>
      <c r="K433" s="7">
        <v>100</v>
      </c>
      <c r="L433" s="7"/>
      <c r="M433" s="7"/>
      <c r="N433" s="7"/>
      <c r="O433" s="7"/>
    </row>
    <row r="434" spans="2:15" s="15" customFormat="1" ht="12.75">
      <c r="B434" s="102"/>
      <c r="D434" s="7"/>
      <c r="E434" s="7"/>
      <c r="F434" s="154"/>
      <c r="G434" s="7"/>
      <c r="H434" s="7"/>
      <c r="I434" s="7"/>
      <c r="J434" s="7"/>
      <c r="K434" s="7"/>
      <c r="L434" s="7"/>
      <c r="M434" s="7"/>
      <c r="N434" s="7"/>
      <c r="O434" s="7"/>
    </row>
    <row r="435" spans="2:15" s="15" customFormat="1" ht="25.5">
      <c r="B435" s="102"/>
      <c r="C435" s="15" t="s">
        <v>212</v>
      </c>
      <c r="D435" s="7">
        <v>0.3</v>
      </c>
      <c r="E435" s="7">
        <v>30</v>
      </c>
      <c r="F435" s="154">
        <v>30</v>
      </c>
      <c r="G435" s="7"/>
      <c r="H435" s="7"/>
      <c r="I435" s="7">
        <v>15</v>
      </c>
      <c r="J435" s="7">
        <v>15</v>
      </c>
      <c r="K435" s="7"/>
      <c r="L435" s="7"/>
      <c r="M435" s="7">
        <v>30</v>
      </c>
      <c r="N435" s="7"/>
      <c r="O435" s="7"/>
    </row>
    <row r="436" spans="2:15" s="15" customFormat="1" ht="12.75">
      <c r="B436" s="102"/>
      <c r="D436" s="7"/>
      <c r="E436" s="7"/>
      <c r="F436" s="154"/>
      <c r="G436" s="7"/>
      <c r="H436" s="7"/>
      <c r="I436" s="7"/>
      <c r="J436" s="7"/>
      <c r="K436" s="7"/>
      <c r="L436" s="7"/>
      <c r="M436" s="7"/>
      <c r="N436" s="7"/>
      <c r="O436" s="7"/>
    </row>
    <row r="437" spans="2:15" s="15" customFormat="1" ht="12.75">
      <c r="B437" s="102"/>
      <c r="C437" s="15" t="s">
        <v>214</v>
      </c>
      <c r="D437" s="7">
        <v>1</v>
      </c>
      <c r="E437" s="7">
        <v>20</v>
      </c>
      <c r="F437" s="154">
        <v>20</v>
      </c>
      <c r="G437" s="7"/>
      <c r="H437" s="7"/>
      <c r="I437" s="7">
        <v>10</v>
      </c>
      <c r="J437" s="7">
        <v>10</v>
      </c>
      <c r="K437" s="7"/>
      <c r="L437" s="7"/>
      <c r="M437" s="7">
        <v>20</v>
      </c>
      <c r="N437" s="7"/>
      <c r="O437" s="7"/>
    </row>
    <row r="438" spans="2:15" s="15" customFormat="1" ht="12.75">
      <c r="B438" s="102"/>
      <c r="D438" s="7"/>
      <c r="E438" s="7"/>
      <c r="F438" s="154"/>
      <c r="G438" s="7"/>
      <c r="H438" s="7"/>
      <c r="I438" s="7"/>
      <c r="J438" s="7"/>
      <c r="K438" s="7"/>
      <c r="L438" s="7"/>
      <c r="M438" s="7"/>
      <c r="N438" s="7"/>
      <c r="O438" s="7"/>
    </row>
    <row r="439" spans="2:15" s="15" customFormat="1" ht="25.5">
      <c r="B439" s="102"/>
      <c r="C439" s="15" t="s">
        <v>215</v>
      </c>
      <c r="D439" s="7">
        <v>0.7</v>
      </c>
      <c r="E439" s="7">
        <v>80</v>
      </c>
      <c r="F439" s="154">
        <v>80</v>
      </c>
      <c r="G439" s="7"/>
      <c r="I439" s="7"/>
      <c r="J439" s="7">
        <v>80</v>
      </c>
      <c r="K439" s="7">
        <v>80</v>
      </c>
      <c r="L439" s="7"/>
      <c r="M439" s="7"/>
      <c r="N439" s="7"/>
      <c r="O439" s="7"/>
    </row>
    <row r="440" spans="2:15" s="15" customFormat="1" ht="12.75">
      <c r="B440" s="102"/>
      <c r="D440" s="7"/>
      <c r="E440" s="7"/>
      <c r="F440" s="154"/>
      <c r="G440" s="7"/>
      <c r="H440" s="7"/>
      <c r="I440" s="7"/>
      <c r="J440" s="7"/>
      <c r="K440" s="7"/>
      <c r="L440" s="7"/>
      <c r="M440" s="7"/>
      <c r="N440" s="7"/>
      <c r="O440" s="7"/>
    </row>
    <row r="441" spans="2:15" s="15" customFormat="1" ht="76.5">
      <c r="B441" s="102"/>
      <c r="C441" s="15" t="s">
        <v>727</v>
      </c>
      <c r="D441" s="7">
        <v>0.6</v>
      </c>
      <c r="E441" s="7">
        <v>1191</v>
      </c>
      <c r="F441" s="154">
        <v>1191</v>
      </c>
      <c r="G441" s="7">
        <v>791</v>
      </c>
      <c r="H441" s="7">
        <v>200</v>
      </c>
      <c r="I441" s="7">
        <v>200</v>
      </c>
      <c r="J441" s="7"/>
      <c r="K441" s="7">
        <v>300</v>
      </c>
      <c r="L441" s="7">
        <v>300</v>
      </c>
      <c r="M441" s="7">
        <v>300</v>
      </c>
      <c r="N441" s="7">
        <v>291</v>
      </c>
      <c r="O441" s="7"/>
    </row>
    <row r="442" spans="2:15" s="15" customFormat="1" ht="12.75">
      <c r="B442" s="102"/>
      <c r="D442" s="7"/>
      <c r="E442" s="7"/>
      <c r="F442" s="154"/>
      <c r="G442" s="7"/>
      <c r="H442" s="7"/>
      <c r="I442" s="7"/>
      <c r="J442" s="7"/>
      <c r="K442" s="7"/>
      <c r="L442" s="7"/>
      <c r="M442" s="7"/>
      <c r="N442" s="7"/>
      <c r="O442" s="7"/>
    </row>
    <row r="443" spans="2:15" s="15" customFormat="1" ht="39" customHeight="1">
      <c r="B443" s="102"/>
      <c r="C443" s="15" t="s">
        <v>216</v>
      </c>
      <c r="D443" s="7">
        <v>1.5</v>
      </c>
      <c r="E443" s="7">
        <v>180</v>
      </c>
      <c r="F443" s="154">
        <v>180</v>
      </c>
      <c r="G443" s="7"/>
      <c r="H443" s="7">
        <v>100</v>
      </c>
      <c r="I443" s="7">
        <v>80</v>
      </c>
      <c r="J443" s="7"/>
      <c r="K443" s="7">
        <v>180</v>
      </c>
      <c r="L443" s="7"/>
      <c r="M443" s="7"/>
      <c r="N443" s="7"/>
      <c r="O443" s="7"/>
    </row>
    <row r="444" spans="2:15" s="15" customFormat="1" ht="12.75">
      <c r="B444" s="102"/>
      <c r="D444" s="7"/>
      <c r="E444" s="7"/>
      <c r="F444" s="154"/>
      <c r="G444" s="7"/>
      <c r="H444" s="7"/>
      <c r="I444" s="7"/>
      <c r="J444" s="7"/>
      <c r="K444" s="7"/>
      <c r="L444" s="7"/>
      <c r="M444" s="7"/>
      <c r="N444" s="7"/>
      <c r="O444" s="7"/>
    </row>
    <row r="445" spans="2:15" s="15" customFormat="1" ht="25.5">
      <c r="B445" s="102"/>
      <c r="C445" s="15" t="s">
        <v>217</v>
      </c>
      <c r="D445" s="7">
        <v>0.2</v>
      </c>
      <c r="E445" s="7">
        <v>20</v>
      </c>
      <c r="F445" s="154">
        <v>20</v>
      </c>
      <c r="G445" s="7"/>
      <c r="H445" s="7"/>
      <c r="I445" s="7">
        <v>10</v>
      </c>
      <c r="J445" s="7">
        <v>10</v>
      </c>
      <c r="K445" s="7">
        <v>20</v>
      </c>
      <c r="L445" s="7"/>
      <c r="M445" s="7"/>
      <c r="N445" s="7"/>
      <c r="O445" s="7"/>
    </row>
    <row r="446" spans="2:15" s="15" customFormat="1" ht="12.75">
      <c r="B446" s="102"/>
      <c r="D446" s="7"/>
      <c r="E446" s="7"/>
      <c r="F446" s="154"/>
      <c r="G446" s="7"/>
      <c r="H446" s="7"/>
      <c r="I446" s="7"/>
      <c r="J446" s="7"/>
      <c r="K446" s="7"/>
      <c r="L446" s="7"/>
      <c r="M446" s="7"/>
      <c r="N446" s="7"/>
      <c r="O446" s="7"/>
    </row>
    <row r="447" spans="2:15" s="15" customFormat="1" ht="25.5">
      <c r="B447" s="102"/>
      <c r="C447" s="15" t="s">
        <v>545</v>
      </c>
      <c r="D447" s="7">
        <v>1.3</v>
      </c>
      <c r="E447" s="7">
        <v>110</v>
      </c>
      <c r="F447" s="154">
        <v>110</v>
      </c>
      <c r="G447" s="7"/>
      <c r="H447" s="7"/>
      <c r="I447" s="7">
        <v>55</v>
      </c>
      <c r="J447" s="7">
        <v>55</v>
      </c>
      <c r="K447" s="7">
        <v>110</v>
      </c>
      <c r="L447" s="7"/>
      <c r="M447" s="7"/>
      <c r="N447" s="7"/>
      <c r="O447" s="7"/>
    </row>
    <row r="448" spans="2:15" s="15" customFormat="1" ht="12.75">
      <c r="B448" s="102"/>
      <c r="D448" s="7"/>
      <c r="E448" s="7"/>
      <c r="F448" s="154"/>
      <c r="G448" s="7"/>
      <c r="H448" s="7"/>
      <c r="I448" s="7"/>
      <c r="J448" s="7"/>
      <c r="K448" s="7"/>
      <c r="L448" s="7"/>
      <c r="M448" s="7"/>
      <c r="N448" s="7"/>
      <c r="O448" s="7"/>
    </row>
    <row r="449" spans="2:15" s="15" customFormat="1" ht="25.5">
      <c r="B449" s="102"/>
      <c r="C449" s="15" t="s">
        <v>218</v>
      </c>
      <c r="D449" s="7">
        <v>1.7</v>
      </c>
      <c r="E449" s="7">
        <v>140</v>
      </c>
      <c r="F449" s="154">
        <v>140</v>
      </c>
      <c r="G449" s="7"/>
      <c r="H449" s="7"/>
      <c r="I449" s="7">
        <v>70</v>
      </c>
      <c r="J449" s="7">
        <v>70</v>
      </c>
      <c r="K449" s="7">
        <v>140</v>
      </c>
      <c r="L449" s="7"/>
      <c r="M449" s="7"/>
      <c r="N449" s="7"/>
      <c r="O449" s="7"/>
    </row>
    <row r="450" spans="2:15" s="15" customFormat="1" ht="12.75">
      <c r="B450" s="102"/>
      <c r="D450" s="7"/>
      <c r="E450" s="7"/>
      <c r="F450" s="154"/>
      <c r="G450" s="7"/>
      <c r="H450" s="7"/>
      <c r="I450" s="7"/>
      <c r="J450" s="7"/>
      <c r="K450" s="7"/>
      <c r="L450" s="7"/>
      <c r="M450" s="7"/>
      <c r="N450" s="7"/>
      <c r="O450" s="7"/>
    </row>
    <row r="451" spans="2:15" s="15" customFormat="1" ht="25.5">
      <c r="B451" s="102"/>
      <c r="C451" s="15" t="s">
        <v>219</v>
      </c>
      <c r="D451" s="7">
        <v>1.1</v>
      </c>
      <c r="E451" s="7">
        <v>90</v>
      </c>
      <c r="F451" s="154">
        <v>90</v>
      </c>
      <c r="G451" s="7"/>
      <c r="H451" s="7"/>
      <c r="I451" s="7">
        <v>45</v>
      </c>
      <c r="J451" s="7">
        <v>45</v>
      </c>
      <c r="K451" s="7">
        <v>90</v>
      </c>
      <c r="L451" s="7"/>
      <c r="M451" s="7"/>
      <c r="N451" s="7"/>
      <c r="O451" s="7"/>
    </row>
    <row r="452" spans="2:15" s="15" customFormat="1" ht="12.75">
      <c r="B452" s="102"/>
      <c r="D452" s="7"/>
      <c r="E452" s="7"/>
      <c r="F452" s="154"/>
      <c r="G452" s="7"/>
      <c r="H452" s="7"/>
      <c r="I452" s="7"/>
      <c r="J452" s="7"/>
      <c r="K452" s="7"/>
      <c r="L452" s="7"/>
      <c r="M452" s="7"/>
      <c r="N452" s="7"/>
      <c r="O452" s="7"/>
    </row>
    <row r="453" spans="2:15" s="15" customFormat="1" ht="25.5">
      <c r="B453" s="102"/>
      <c r="C453" s="15" t="s">
        <v>220</v>
      </c>
      <c r="D453" s="7">
        <v>0.5</v>
      </c>
      <c r="E453" s="7">
        <v>55</v>
      </c>
      <c r="F453" s="154">
        <v>55</v>
      </c>
      <c r="G453" s="7"/>
      <c r="H453" s="7"/>
      <c r="I453" s="7">
        <v>25</v>
      </c>
      <c r="J453" s="7">
        <v>30</v>
      </c>
      <c r="K453" s="7"/>
      <c r="L453" s="7">
        <v>55</v>
      </c>
      <c r="M453" s="7"/>
      <c r="N453" s="7"/>
      <c r="O453" s="7"/>
    </row>
    <row r="454" spans="2:15" s="15" customFormat="1" ht="12.75">
      <c r="B454" s="102"/>
      <c r="D454" s="7"/>
      <c r="E454" s="7"/>
      <c r="F454" s="154"/>
      <c r="G454" s="7"/>
      <c r="H454" s="7"/>
      <c r="I454" s="7"/>
      <c r="J454" s="7"/>
      <c r="K454" s="7"/>
      <c r="L454" s="7"/>
      <c r="M454" s="7"/>
      <c r="N454" s="7"/>
      <c r="O454" s="7"/>
    </row>
    <row r="455" spans="2:15" s="15" customFormat="1" ht="25.5">
      <c r="B455" s="102"/>
      <c r="C455" s="102" t="s">
        <v>242</v>
      </c>
      <c r="D455" s="7">
        <v>3.6</v>
      </c>
      <c r="E455" s="7">
        <v>400</v>
      </c>
      <c r="F455" s="154">
        <v>400</v>
      </c>
      <c r="G455" s="7"/>
      <c r="H455" s="7"/>
      <c r="I455" s="7">
        <v>100</v>
      </c>
      <c r="J455" s="7">
        <v>300</v>
      </c>
      <c r="K455" s="7"/>
      <c r="L455" s="7">
        <v>400</v>
      </c>
      <c r="M455" s="7"/>
      <c r="N455" s="7"/>
      <c r="O455" s="7"/>
    </row>
    <row r="456" spans="2:15" s="15" customFormat="1" ht="12.75">
      <c r="B456" s="102"/>
      <c r="D456" s="7"/>
      <c r="E456" s="7"/>
      <c r="F456" s="154"/>
      <c r="G456" s="7"/>
      <c r="H456" s="7"/>
      <c r="I456" s="7"/>
      <c r="J456" s="7"/>
      <c r="K456" s="7"/>
      <c r="L456" s="7"/>
      <c r="M456" s="7"/>
      <c r="N456" s="7"/>
      <c r="O456" s="7"/>
    </row>
    <row r="457" spans="2:15" s="15" customFormat="1" ht="38.25">
      <c r="B457" s="102"/>
      <c r="C457" s="15" t="s">
        <v>221</v>
      </c>
      <c r="D457" s="7">
        <v>0.3</v>
      </c>
      <c r="E457" s="7">
        <v>30</v>
      </c>
      <c r="F457" s="154">
        <v>30</v>
      </c>
      <c r="G457" s="7"/>
      <c r="H457" s="7"/>
      <c r="I457" s="7">
        <v>30</v>
      </c>
      <c r="J457" s="7"/>
      <c r="K457" s="7"/>
      <c r="L457" s="7">
        <v>30</v>
      </c>
      <c r="M457" s="7"/>
      <c r="N457" s="7"/>
      <c r="O457" s="7"/>
    </row>
    <row r="458" spans="2:15" s="15" customFormat="1" ht="12.75">
      <c r="B458" s="102"/>
      <c r="D458" s="7"/>
      <c r="E458" s="7"/>
      <c r="F458" s="154"/>
      <c r="G458" s="7"/>
      <c r="H458" s="7"/>
      <c r="I458" s="7"/>
      <c r="J458" s="7"/>
      <c r="K458" s="7"/>
      <c r="L458" s="7"/>
      <c r="M458" s="7"/>
      <c r="N458" s="7"/>
      <c r="O458" s="7"/>
    </row>
    <row r="459" spans="2:15" s="15" customFormat="1" ht="25.5">
      <c r="B459" s="102"/>
      <c r="C459" s="15" t="s">
        <v>222</v>
      </c>
      <c r="D459" s="7">
        <v>1</v>
      </c>
      <c r="E459" s="7">
        <v>110</v>
      </c>
      <c r="F459" s="154">
        <v>110</v>
      </c>
      <c r="G459" s="7"/>
      <c r="H459" s="7"/>
      <c r="I459" s="7">
        <v>110</v>
      </c>
      <c r="J459" s="7"/>
      <c r="K459" s="7"/>
      <c r="L459" s="7">
        <v>110</v>
      </c>
      <c r="M459" s="7"/>
      <c r="N459" s="7"/>
      <c r="O459" s="7"/>
    </row>
    <row r="460" spans="2:15" s="15" customFormat="1" ht="12.75">
      <c r="B460" s="102"/>
      <c r="D460" s="7"/>
      <c r="E460" s="7"/>
      <c r="F460" s="154"/>
      <c r="G460" s="7"/>
      <c r="H460" s="7"/>
      <c r="I460" s="7"/>
      <c r="J460" s="7"/>
      <c r="K460" s="7"/>
      <c r="L460" s="7"/>
      <c r="M460" s="7"/>
      <c r="N460" s="7"/>
      <c r="O460" s="7"/>
    </row>
    <row r="461" spans="2:15" s="15" customFormat="1" ht="25.5">
      <c r="B461" s="102"/>
      <c r="C461" s="15" t="s">
        <v>223</v>
      </c>
      <c r="D461" s="7">
        <v>0.25</v>
      </c>
      <c r="E461" s="7">
        <v>25</v>
      </c>
      <c r="F461" s="154">
        <v>25</v>
      </c>
      <c r="G461" s="7"/>
      <c r="H461" s="7"/>
      <c r="I461" s="7">
        <v>10</v>
      </c>
      <c r="J461" s="7">
        <v>15</v>
      </c>
      <c r="K461" s="7"/>
      <c r="L461" s="7">
        <v>25</v>
      </c>
      <c r="M461" s="7"/>
      <c r="N461" s="7"/>
      <c r="O461" s="7"/>
    </row>
    <row r="462" spans="2:15" s="15" customFormat="1" ht="12.75">
      <c r="B462" s="102"/>
      <c r="D462" s="7"/>
      <c r="E462" s="7"/>
      <c r="F462" s="154"/>
      <c r="G462" s="7"/>
      <c r="H462" s="7"/>
      <c r="I462" s="7"/>
      <c r="J462" s="7"/>
      <c r="K462" s="7"/>
      <c r="L462" s="7"/>
      <c r="M462" s="7"/>
      <c r="N462" s="7"/>
      <c r="O462" s="7"/>
    </row>
    <row r="463" spans="2:15" s="15" customFormat="1" ht="25.5">
      <c r="B463" s="102"/>
      <c r="C463" s="15" t="s">
        <v>223</v>
      </c>
      <c r="D463" s="7">
        <v>0.25</v>
      </c>
      <c r="E463" s="7">
        <v>20</v>
      </c>
      <c r="F463" s="154">
        <v>20</v>
      </c>
      <c r="G463" s="7"/>
      <c r="H463" s="7"/>
      <c r="I463" s="7">
        <v>10</v>
      </c>
      <c r="J463" s="7">
        <v>10</v>
      </c>
      <c r="K463" s="7">
        <v>20</v>
      </c>
      <c r="L463" s="7"/>
      <c r="M463" s="7"/>
      <c r="N463" s="7"/>
      <c r="O463" s="7"/>
    </row>
    <row r="464" spans="2:15" s="15" customFormat="1" ht="12.75">
      <c r="B464" s="102"/>
      <c r="D464" s="7"/>
      <c r="E464" s="7"/>
      <c r="F464" s="154"/>
      <c r="G464" s="7"/>
      <c r="H464" s="7"/>
      <c r="I464" s="7"/>
      <c r="J464" s="7"/>
      <c r="K464" s="7"/>
      <c r="L464" s="7"/>
      <c r="M464" s="7"/>
      <c r="N464" s="7"/>
      <c r="O464" s="7"/>
    </row>
    <row r="465" spans="2:15" s="15" customFormat="1" ht="38.25">
      <c r="B465" s="102"/>
      <c r="C465" s="15" t="s">
        <v>546</v>
      </c>
      <c r="D465" s="7">
        <v>1</v>
      </c>
      <c r="E465" s="7">
        <v>120</v>
      </c>
      <c r="F465" s="154">
        <v>120</v>
      </c>
      <c r="G465" s="7"/>
      <c r="H465" s="7"/>
      <c r="I465" s="7">
        <v>60</v>
      </c>
      <c r="J465" s="7">
        <v>60</v>
      </c>
      <c r="K465" s="7">
        <v>120</v>
      </c>
      <c r="L465" s="7"/>
      <c r="M465" s="7"/>
      <c r="N465" s="7"/>
      <c r="O465" s="7"/>
    </row>
    <row r="466" spans="2:15" s="15" customFormat="1" ht="12.75">
      <c r="B466" s="102"/>
      <c r="D466" s="7"/>
      <c r="E466" s="7"/>
      <c r="F466" s="154"/>
      <c r="G466" s="7"/>
      <c r="H466" s="7"/>
      <c r="I466" s="7"/>
      <c r="J466" s="7"/>
      <c r="K466" s="7"/>
      <c r="L466" s="7"/>
      <c r="M466" s="7"/>
      <c r="N466" s="7"/>
      <c r="O466" s="7"/>
    </row>
    <row r="467" spans="2:15" s="15" customFormat="1" ht="25.5">
      <c r="B467" s="102"/>
      <c r="C467" s="15" t="s">
        <v>542</v>
      </c>
      <c r="D467" s="7">
        <v>0.4</v>
      </c>
      <c r="E467" s="7">
        <v>30</v>
      </c>
      <c r="F467" s="154">
        <v>30</v>
      </c>
      <c r="G467" s="7"/>
      <c r="H467" s="7"/>
      <c r="I467" s="7">
        <v>15</v>
      </c>
      <c r="J467" s="7">
        <v>15</v>
      </c>
      <c r="K467" s="7"/>
      <c r="L467" s="7">
        <v>30</v>
      </c>
      <c r="M467" s="7"/>
      <c r="N467" s="7"/>
      <c r="O467" s="7"/>
    </row>
    <row r="468" spans="2:15" s="15" customFormat="1" ht="12.75">
      <c r="B468" s="102"/>
      <c r="D468" s="7"/>
      <c r="E468" s="7"/>
      <c r="F468" s="154"/>
      <c r="G468" s="7"/>
      <c r="H468" s="7"/>
      <c r="I468" s="7"/>
      <c r="J468" s="7"/>
      <c r="K468" s="7"/>
      <c r="L468" s="7"/>
      <c r="M468" s="7"/>
      <c r="N468" s="7"/>
      <c r="O468" s="7"/>
    </row>
    <row r="469" spans="2:15" s="15" customFormat="1" ht="25.5">
      <c r="B469" s="102"/>
      <c r="C469" s="15" t="s">
        <v>224</v>
      </c>
      <c r="D469" s="62">
        <v>0.25</v>
      </c>
      <c r="E469" s="7">
        <v>25</v>
      </c>
      <c r="F469" s="154">
        <v>25</v>
      </c>
      <c r="G469" s="7"/>
      <c r="H469" s="7"/>
      <c r="I469" s="7">
        <v>12.5</v>
      </c>
      <c r="J469" s="7">
        <v>12.5</v>
      </c>
      <c r="K469" s="7">
        <v>25</v>
      </c>
      <c r="L469" s="7"/>
      <c r="M469" s="7"/>
      <c r="N469" s="7"/>
      <c r="O469" s="7"/>
    </row>
    <row r="470" spans="2:15" s="15" customFormat="1" ht="12.75">
      <c r="B470" s="102"/>
      <c r="D470" s="7"/>
      <c r="E470" s="7"/>
      <c r="F470" s="154"/>
      <c r="G470" s="7"/>
      <c r="H470" s="7"/>
      <c r="I470" s="7"/>
      <c r="J470" s="7"/>
      <c r="K470" s="7"/>
      <c r="L470" s="7"/>
      <c r="M470" s="7"/>
      <c r="N470" s="7"/>
      <c r="O470" s="7"/>
    </row>
    <row r="471" spans="2:15" s="15" customFormat="1" ht="25.5">
      <c r="B471" s="102"/>
      <c r="C471" s="15" t="s">
        <v>543</v>
      </c>
      <c r="D471" s="7">
        <v>0.55</v>
      </c>
      <c r="E471" s="7">
        <v>55</v>
      </c>
      <c r="F471" s="154">
        <v>55</v>
      </c>
      <c r="G471" s="7"/>
      <c r="H471" s="7"/>
      <c r="I471" s="7">
        <v>27.5</v>
      </c>
      <c r="J471" s="7">
        <v>27.5</v>
      </c>
      <c r="K471" s="7"/>
      <c r="L471" s="7">
        <v>55</v>
      </c>
      <c r="M471" s="7"/>
      <c r="N471" s="7"/>
      <c r="O471" s="7"/>
    </row>
    <row r="472" spans="2:15" s="15" customFormat="1" ht="12.75">
      <c r="B472" s="102"/>
      <c r="D472" s="7"/>
      <c r="E472" s="7"/>
      <c r="F472" s="154"/>
      <c r="G472" s="7"/>
      <c r="H472" s="7"/>
      <c r="I472" s="7"/>
      <c r="J472" s="7"/>
      <c r="K472" s="7"/>
      <c r="L472" s="7"/>
      <c r="M472" s="7"/>
      <c r="N472" s="7"/>
      <c r="O472" s="7"/>
    </row>
    <row r="473" spans="2:15" s="15" customFormat="1" ht="25.5">
      <c r="B473" s="102"/>
      <c r="C473" s="15" t="s">
        <v>541</v>
      </c>
      <c r="D473" s="7">
        <v>0.35</v>
      </c>
      <c r="E473" s="7">
        <v>35</v>
      </c>
      <c r="F473" s="154">
        <v>35</v>
      </c>
      <c r="G473" s="7"/>
      <c r="H473" s="7"/>
      <c r="I473" s="7">
        <v>17.5</v>
      </c>
      <c r="J473" s="7">
        <v>17.5</v>
      </c>
      <c r="K473" s="7"/>
      <c r="L473" s="7"/>
      <c r="M473" s="7">
        <v>35</v>
      </c>
      <c r="N473" s="7"/>
      <c r="O473" s="7"/>
    </row>
    <row r="474" spans="2:15" s="15" customFormat="1" ht="12.75">
      <c r="B474" s="102"/>
      <c r="D474" s="7"/>
      <c r="E474" s="7"/>
      <c r="F474" s="154"/>
      <c r="G474" s="7"/>
      <c r="H474" s="7"/>
      <c r="I474" s="7"/>
      <c r="J474" s="7"/>
      <c r="K474" s="7"/>
      <c r="L474" s="7"/>
      <c r="M474" s="7"/>
      <c r="N474" s="7"/>
      <c r="O474" s="7"/>
    </row>
    <row r="475" spans="2:15" s="15" customFormat="1" ht="25.5">
      <c r="B475" s="102"/>
      <c r="C475" s="15" t="s">
        <v>535</v>
      </c>
      <c r="D475" s="7">
        <v>0.9</v>
      </c>
      <c r="E475" s="7">
        <v>100</v>
      </c>
      <c r="F475" s="154">
        <v>100</v>
      </c>
      <c r="G475" s="7"/>
      <c r="H475" s="7"/>
      <c r="I475" s="7">
        <v>50</v>
      </c>
      <c r="J475" s="7">
        <v>50</v>
      </c>
      <c r="K475" s="7">
        <v>100</v>
      </c>
      <c r="L475" s="7"/>
      <c r="M475" s="7"/>
      <c r="N475" s="7"/>
      <c r="O475" s="7"/>
    </row>
    <row r="476" spans="2:15" s="15" customFormat="1" ht="12.75">
      <c r="B476" s="102"/>
      <c r="D476" s="7"/>
      <c r="E476" s="7"/>
      <c r="F476" s="154"/>
      <c r="G476" s="7"/>
      <c r="H476" s="7"/>
      <c r="I476" s="7"/>
      <c r="J476" s="7"/>
      <c r="K476" s="7"/>
      <c r="L476" s="7"/>
      <c r="M476" s="7"/>
      <c r="N476" s="7"/>
      <c r="O476" s="7"/>
    </row>
    <row r="477" spans="2:15" s="15" customFormat="1" ht="25.5">
      <c r="B477" s="102"/>
      <c r="C477" s="15" t="s">
        <v>536</v>
      </c>
      <c r="D477" s="7">
        <v>0.6</v>
      </c>
      <c r="E477" s="7">
        <v>60</v>
      </c>
      <c r="F477" s="154">
        <v>60</v>
      </c>
      <c r="G477" s="7"/>
      <c r="H477" s="7"/>
      <c r="I477" s="7">
        <v>30</v>
      </c>
      <c r="J477" s="7">
        <v>30</v>
      </c>
      <c r="K477" s="7">
        <v>60</v>
      </c>
      <c r="L477" s="7"/>
      <c r="M477" s="7"/>
      <c r="N477" s="7"/>
      <c r="O477" s="7"/>
    </row>
    <row r="478" spans="2:15" s="15" customFormat="1" ht="12.75">
      <c r="B478" s="102"/>
      <c r="D478" s="7"/>
      <c r="E478" s="7"/>
      <c r="F478" s="154"/>
      <c r="G478" s="7"/>
      <c r="H478" s="7"/>
      <c r="I478" s="7"/>
      <c r="J478" s="7"/>
      <c r="K478" s="7"/>
      <c r="L478" s="7"/>
      <c r="M478" s="7"/>
      <c r="N478" s="7"/>
      <c r="O478" s="7"/>
    </row>
    <row r="479" spans="2:15" s="15" customFormat="1" ht="25.5">
      <c r="B479" s="102"/>
      <c r="C479" s="15" t="s">
        <v>537</v>
      </c>
      <c r="D479" s="7">
        <v>0.25</v>
      </c>
      <c r="E479" s="7">
        <v>20</v>
      </c>
      <c r="F479" s="154">
        <v>20</v>
      </c>
      <c r="G479" s="7"/>
      <c r="H479" s="7"/>
      <c r="I479" s="7">
        <v>10</v>
      </c>
      <c r="J479" s="7">
        <v>10</v>
      </c>
      <c r="K479" s="7">
        <v>20</v>
      </c>
      <c r="L479" s="7"/>
      <c r="M479" s="7"/>
      <c r="N479" s="7"/>
      <c r="O479" s="7"/>
    </row>
    <row r="480" spans="2:15" s="15" customFormat="1" ht="12.75">
      <c r="B480" s="102"/>
      <c r="D480" s="7"/>
      <c r="E480" s="7"/>
      <c r="F480" s="154"/>
      <c r="G480" s="7"/>
      <c r="H480" s="7"/>
      <c r="I480" s="7"/>
      <c r="J480" s="7"/>
      <c r="K480" s="7"/>
      <c r="L480" s="7"/>
      <c r="M480" s="7"/>
      <c r="N480" s="7"/>
      <c r="O480" s="7"/>
    </row>
    <row r="481" spans="2:15" s="15" customFormat="1" ht="25.5">
      <c r="B481" s="102"/>
      <c r="C481" s="15" t="s">
        <v>544</v>
      </c>
      <c r="D481" s="7">
        <v>0.7</v>
      </c>
      <c r="E481" s="7">
        <v>50</v>
      </c>
      <c r="F481" s="154">
        <v>50</v>
      </c>
      <c r="G481" s="7"/>
      <c r="H481" s="7"/>
      <c r="I481" s="7">
        <v>25</v>
      </c>
      <c r="J481" s="7">
        <v>25</v>
      </c>
      <c r="K481" s="7"/>
      <c r="L481" s="7">
        <v>50</v>
      </c>
      <c r="M481" s="7"/>
      <c r="N481" s="7"/>
      <c r="O481" s="7"/>
    </row>
    <row r="482" spans="2:15" s="15" customFormat="1" ht="12.75">
      <c r="B482" s="102"/>
      <c r="D482" s="7"/>
      <c r="E482" s="7"/>
      <c r="F482" s="154"/>
      <c r="G482" s="7"/>
      <c r="H482" s="7"/>
      <c r="I482" s="7"/>
      <c r="J482" s="7"/>
      <c r="K482" s="7"/>
      <c r="L482" s="7"/>
      <c r="M482" s="7"/>
      <c r="N482" s="7"/>
      <c r="O482" s="7"/>
    </row>
    <row r="483" spans="2:15" s="15" customFormat="1" ht="25.5">
      <c r="B483" s="102"/>
      <c r="C483" s="15" t="s">
        <v>538</v>
      </c>
      <c r="D483" s="7">
        <v>0.5</v>
      </c>
      <c r="E483" s="7">
        <v>40</v>
      </c>
      <c r="F483" s="154">
        <v>40</v>
      </c>
      <c r="G483" s="7"/>
      <c r="H483" s="7"/>
      <c r="I483" s="7">
        <v>20</v>
      </c>
      <c r="J483" s="7">
        <v>20</v>
      </c>
      <c r="K483" s="7"/>
      <c r="L483" s="7"/>
      <c r="M483" s="7">
        <v>40</v>
      </c>
      <c r="N483" s="7"/>
      <c r="O483" s="7"/>
    </row>
    <row r="484" spans="2:15" s="15" customFormat="1" ht="12.75">
      <c r="B484" s="102"/>
      <c r="D484" s="7"/>
      <c r="E484" s="7"/>
      <c r="F484" s="154"/>
      <c r="G484" s="7"/>
      <c r="H484" s="7"/>
      <c r="I484" s="7"/>
      <c r="J484" s="7"/>
      <c r="K484" s="7"/>
      <c r="L484" s="7"/>
      <c r="M484" s="7"/>
      <c r="N484" s="7"/>
      <c r="O484" s="7"/>
    </row>
    <row r="485" spans="2:15" s="15" customFormat="1" ht="36" customHeight="1">
      <c r="B485" s="102"/>
      <c r="C485" s="15" t="s">
        <v>539</v>
      </c>
      <c r="D485" s="7">
        <v>1</v>
      </c>
      <c r="E485" s="7">
        <v>80</v>
      </c>
      <c r="F485" s="154">
        <v>80</v>
      </c>
      <c r="G485" s="7"/>
      <c r="H485" s="7"/>
      <c r="I485" s="7">
        <v>40</v>
      </c>
      <c r="J485" s="7">
        <v>40</v>
      </c>
      <c r="K485" s="7"/>
      <c r="L485" s="7"/>
      <c r="M485" s="7"/>
      <c r="N485" s="7">
        <v>80</v>
      </c>
      <c r="O485" s="7"/>
    </row>
    <row r="486" spans="2:15" s="15" customFormat="1" ht="12.75">
      <c r="B486" s="102"/>
      <c r="D486" s="7"/>
      <c r="E486" s="7"/>
      <c r="F486" s="154"/>
      <c r="G486" s="7"/>
      <c r="H486" s="7"/>
      <c r="I486" s="7"/>
      <c r="J486" s="7"/>
      <c r="K486" s="7"/>
      <c r="L486" s="7"/>
      <c r="M486" s="7"/>
      <c r="N486" s="7"/>
      <c r="O486" s="7"/>
    </row>
    <row r="487" spans="2:15" s="15" customFormat="1" ht="25.5">
      <c r="B487" s="102"/>
      <c r="C487" s="15" t="s">
        <v>540</v>
      </c>
      <c r="D487" s="7">
        <v>2.5</v>
      </c>
      <c r="E487" s="7">
        <v>250</v>
      </c>
      <c r="F487" s="154">
        <v>250</v>
      </c>
      <c r="G487" s="7"/>
      <c r="H487" s="7"/>
      <c r="I487" s="7">
        <v>125</v>
      </c>
      <c r="J487" s="7">
        <v>125</v>
      </c>
      <c r="K487" s="7"/>
      <c r="L487" s="7"/>
      <c r="M487" s="7">
        <v>150</v>
      </c>
      <c r="N487" s="7">
        <v>100</v>
      </c>
      <c r="O487" s="7"/>
    </row>
    <row r="488" spans="2:15" s="15" customFormat="1" ht="12.75">
      <c r="B488" s="102"/>
      <c r="D488" s="7"/>
      <c r="E488" s="7"/>
      <c r="F488" s="154"/>
      <c r="G488" s="7"/>
      <c r="H488" s="7"/>
      <c r="I488" s="7"/>
      <c r="J488" s="7"/>
      <c r="K488" s="7"/>
      <c r="L488" s="7"/>
      <c r="M488" s="7"/>
      <c r="N488" s="7"/>
      <c r="O488" s="7"/>
    </row>
    <row r="489" spans="2:15" s="15" customFormat="1" ht="25.5">
      <c r="B489" s="102"/>
      <c r="C489" s="15" t="s">
        <v>547</v>
      </c>
      <c r="D489" s="7">
        <v>1.3</v>
      </c>
      <c r="E489" s="7">
        <v>150</v>
      </c>
      <c r="F489" s="154">
        <v>150</v>
      </c>
      <c r="G489" s="7"/>
      <c r="H489" s="7"/>
      <c r="I489" s="7">
        <v>75</v>
      </c>
      <c r="J489" s="7">
        <v>75</v>
      </c>
      <c r="K489" s="7"/>
      <c r="L489" s="7"/>
      <c r="M489" s="7"/>
      <c r="N489" s="7"/>
      <c r="O489" s="7">
        <v>150</v>
      </c>
    </row>
    <row r="490" spans="2:15" s="15" customFormat="1" ht="12.75">
      <c r="B490" s="102"/>
      <c r="D490" s="7"/>
      <c r="E490" s="7"/>
      <c r="F490" s="154"/>
      <c r="G490" s="7"/>
      <c r="H490" s="7"/>
      <c r="I490" s="7"/>
      <c r="J490" s="7"/>
      <c r="K490" s="7"/>
      <c r="L490" s="7"/>
      <c r="M490" s="7"/>
      <c r="N490" s="7"/>
      <c r="O490" s="7"/>
    </row>
    <row r="491" spans="2:16" s="15" customFormat="1" ht="15">
      <c r="B491" s="126" t="s">
        <v>115</v>
      </c>
      <c r="D491" s="20">
        <f aca="true" t="shared" si="16" ref="D491:P491">D492+D493+D494+D495+D496+D497+D498+D499+D500+D501+D502+D504+D505</f>
        <v>83.5</v>
      </c>
      <c r="E491" s="20">
        <f t="shared" si="16"/>
        <v>22314</v>
      </c>
      <c r="F491" s="157">
        <f>F492+F493+F494+F495+F496+F497+F498+F499+F500+F501+F502+F504+F505</f>
        <v>2900</v>
      </c>
      <c r="G491" s="20">
        <f t="shared" si="16"/>
        <v>2850</v>
      </c>
      <c r="H491" s="20">
        <f t="shared" si="16"/>
        <v>25</v>
      </c>
      <c r="I491" s="20">
        <f t="shared" si="16"/>
        <v>25</v>
      </c>
      <c r="J491" s="20">
        <f t="shared" si="16"/>
        <v>0</v>
      </c>
      <c r="K491" s="20">
        <f t="shared" si="16"/>
        <v>500</v>
      </c>
      <c r="L491" s="20">
        <f t="shared" si="16"/>
        <v>500</v>
      </c>
      <c r="M491" s="20">
        <f t="shared" si="16"/>
        <v>470</v>
      </c>
      <c r="N491" s="20">
        <f t="shared" si="16"/>
        <v>470</v>
      </c>
      <c r="O491" s="20">
        <f t="shared" si="16"/>
        <v>960</v>
      </c>
      <c r="P491" s="20">
        <f t="shared" si="16"/>
        <v>19414</v>
      </c>
    </row>
    <row r="492" spans="1:16" s="63" customFormat="1" ht="45" customHeight="1">
      <c r="A492" s="46"/>
      <c r="B492" s="134"/>
      <c r="C492" s="28" t="s">
        <v>548</v>
      </c>
      <c r="D492" s="21">
        <v>0.8</v>
      </c>
      <c r="E492" s="21">
        <v>174</v>
      </c>
      <c r="F492" s="155">
        <v>0</v>
      </c>
      <c r="G492" s="21"/>
      <c r="H492" s="21"/>
      <c r="I492" s="21"/>
      <c r="J492" s="21"/>
      <c r="K492" s="21"/>
      <c r="L492" s="21"/>
      <c r="M492" s="21"/>
      <c r="N492" s="21"/>
      <c r="O492" s="46"/>
      <c r="P492" s="21">
        <v>174</v>
      </c>
    </row>
    <row r="493" spans="1:16" s="63" customFormat="1" ht="99.75" customHeight="1">
      <c r="A493" s="46"/>
      <c r="B493" s="65"/>
      <c r="C493" s="28" t="s">
        <v>156</v>
      </c>
      <c r="D493" s="21">
        <v>2.4</v>
      </c>
      <c r="E493" s="21">
        <v>500</v>
      </c>
      <c r="F493" s="155">
        <v>500</v>
      </c>
      <c r="G493" s="21">
        <v>450</v>
      </c>
      <c r="H493" s="21">
        <v>25</v>
      </c>
      <c r="I493" s="21">
        <v>25</v>
      </c>
      <c r="J493" s="21"/>
      <c r="K493" s="21">
        <v>250</v>
      </c>
      <c r="L493" s="21">
        <v>250</v>
      </c>
      <c r="M493" s="21"/>
      <c r="N493" s="21"/>
      <c r="O493" s="46"/>
      <c r="P493" s="21"/>
    </row>
    <row r="494" spans="1:16" s="63" customFormat="1" ht="38.25">
      <c r="A494" s="46"/>
      <c r="B494" s="65"/>
      <c r="C494" s="28" t="s">
        <v>550</v>
      </c>
      <c r="D494" s="21">
        <v>0.9</v>
      </c>
      <c r="E494" s="21">
        <v>230</v>
      </c>
      <c r="F494" s="155">
        <v>0</v>
      </c>
      <c r="G494" s="21"/>
      <c r="H494" s="21"/>
      <c r="I494" s="21"/>
      <c r="J494" s="21"/>
      <c r="K494" s="21"/>
      <c r="L494" s="21"/>
      <c r="M494" s="21"/>
      <c r="N494" s="21"/>
      <c r="O494" s="46"/>
      <c r="P494" s="21">
        <v>230</v>
      </c>
    </row>
    <row r="495" spans="1:16" s="63" customFormat="1" ht="38.25">
      <c r="A495" s="46"/>
      <c r="B495" s="65"/>
      <c r="C495" s="28" t="s">
        <v>551</v>
      </c>
      <c r="D495" s="21">
        <v>0.4</v>
      </c>
      <c r="E495" s="21">
        <v>60</v>
      </c>
      <c r="F495" s="155">
        <v>0</v>
      </c>
      <c r="G495" s="21"/>
      <c r="H495" s="21"/>
      <c r="I495" s="21"/>
      <c r="J495" s="21"/>
      <c r="K495" s="21"/>
      <c r="L495" s="21"/>
      <c r="M495" s="21"/>
      <c r="N495" s="21"/>
      <c r="O495" s="46"/>
      <c r="P495" s="21">
        <v>60</v>
      </c>
    </row>
    <row r="496" spans="1:16" s="63" customFormat="1" ht="51">
      <c r="A496" s="46"/>
      <c r="B496" s="65"/>
      <c r="C496" s="28" t="s">
        <v>553</v>
      </c>
      <c r="D496" s="21">
        <v>6.5</v>
      </c>
      <c r="E496" s="21">
        <v>1900</v>
      </c>
      <c r="F496" s="155">
        <v>1900</v>
      </c>
      <c r="G496" s="21">
        <v>1900</v>
      </c>
      <c r="H496" s="21"/>
      <c r="I496" s="21"/>
      <c r="J496" s="21"/>
      <c r="K496" s="21">
        <v>250</v>
      </c>
      <c r="L496" s="21">
        <v>250</v>
      </c>
      <c r="M496" s="21">
        <v>470</v>
      </c>
      <c r="N496" s="21">
        <v>470</v>
      </c>
      <c r="O496" s="35">
        <v>460</v>
      </c>
      <c r="P496" s="21"/>
    </row>
    <row r="497" spans="1:16" s="63" customFormat="1" ht="78.75" customHeight="1">
      <c r="A497" s="64"/>
      <c r="B497" s="65"/>
      <c r="C497" s="28" t="s">
        <v>552</v>
      </c>
      <c r="D497" s="66">
        <v>9</v>
      </c>
      <c r="E497" s="66">
        <v>2550</v>
      </c>
      <c r="F497" s="175">
        <v>0</v>
      </c>
      <c r="G497" s="66"/>
      <c r="H497" s="66"/>
      <c r="I497" s="66"/>
      <c r="J497" s="46"/>
      <c r="K497" s="66"/>
      <c r="L497" s="66"/>
      <c r="P497" s="66">
        <v>2550</v>
      </c>
    </row>
    <row r="498" spans="1:16" s="63" customFormat="1" ht="38.25">
      <c r="A498" s="46"/>
      <c r="B498" s="65"/>
      <c r="C498" s="28" t="s">
        <v>572</v>
      </c>
      <c r="D498" s="66">
        <v>3.5</v>
      </c>
      <c r="E498" s="66">
        <v>250</v>
      </c>
      <c r="F498" s="155">
        <v>0</v>
      </c>
      <c r="G498" s="21"/>
      <c r="H498" s="21"/>
      <c r="I498" s="21"/>
      <c r="J498" s="21"/>
      <c r="K498" s="21"/>
      <c r="L498" s="21"/>
      <c r="M498" s="28"/>
      <c r="P498" s="66">
        <v>250</v>
      </c>
    </row>
    <row r="499" spans="1:16" s="63" customFormat="1" ht="59.25" customHeight="1">
      <c r="A499" s="46"/>
      <c r="B499" s="65"/>
      <c r="C499" s="28" t="s">
        <v>573</v>
      </c>
      <c r="D499" s="21">
        <v>17.5</v>
      </c>
      <c r="E499" s="21">
        <v>5900</v>
      </c>
      <c r="F499" s="155">
        <v>0</v>
      </c>
      <c r="G499" s="21"/>
      <c r="H499" s="21"/>
      <c r="I499" s="21"/>
      <c r="J499" s="21"/>
      <c r="K499" s="21"/>
      <c r="L499" s="21"/>
      <c r="M499" s="21"/>
      <c r="N499" s="21"/>
      <c r="O499" s="28"/>
      <c r="P499" s="21">
        <v>5900</v>
      </c>
    </row>
    <row r="500" spans="1:16" s="63" customFormat="1" ht="52.5" customHeight="1">
      <c r="A500" s="46"/>
      <c r="B500" s="65"/>
      <c r="C500" s="28" t="s">
        <v>157</v>
      </c>
      <c r="D500" s="21">
        <v>6</v>
      </c>
      <c r="E500" s="21">
        <v>1500</v>
      </c>
      <c r="F500" s="155">
        <v>0</v>
      </c>
      <c r="G500" s="21"/>
      <c r="H500" s="21"/>
      <c r="I500" s="21"/>
      <c r="J500" s="21"/>
      <c r="K500" s="21"/>
      <c r="L500" s="21"/>
      <c r="M500" s="21"/>
      <c r="N500" s="21"/>
      <c r="O500" s="28"/>
      <c r="P500" s="21">
        <v>1500</v>
      </c>
    </row>
    <row r="501" spans="1:16" s="63" customFormat="1" ht="57.75" customHeight="1">
      <c r="A501" s="46"/>
      <c r="B501" s="65"/>
      <c r="C501" s="28" t="s">
        <v>570</v>
      </c>
      <c r="D501" s="21">
        <v>8.5</v>
      </c>
      <c r="E501" s="21">
        <v>2500</v>
      </c>
      <c r="F501" s="155">
        <v>0</v>
      </c>
      <c r="G501" s="21"/>
      <c r="H501" s="21"/>
      <c r="I501" s="21"/>
      <c r="J501" s="21"/>
      <c r="K501" s="21"/>
      <c r="L501" s="21"/>
      <c r="M501" s="21"/>
      <c r="N501" s="21"/>
      <c r="O501" s="21"/>
      <c r="P501" s="21">
        <v>2500</v>
      </c>
    </row>
    <row r="502" spans="1:16" s="63" customFormat="1" ht="60" customHeight="1">
      <c r="A502" s="46"/>
      <c r="B502" s="65"/>
      <c r="C502" s="28" t="s">
        <v>571</v>
      </c>
      <c r="D502" s="21">
        <v>13.5</v>
      </c>
      <c r="E502" s="21">
        <v>3350</v>
      </c>
      <c r="F502" s="155">
        <v>500</v>
      </c>
      <c r="G502" s="21">
        <v>500</v>
      </c>
      <c r="H502" s="21"/>
      <c r="I502" s="21"/>
      <c r="J502" s="21"/>
      <c r="K502" s="21"/>
      <c r="L502" s="21"/>
      <c r="M502" s="21"/>
      <c r="N502" s="21"/>
      <c r="O502" s="21">
        <v>500</v>
      </c>
      <c r="P502" s="21">
        <v>2850</v>
      </c>
    </row>
    <row r="503" spans="1:16" s="63" customFormat="1" ht="57" customHeight="1">
      <c r="A503" s="46"/>
      <c r="B503" s="65"/>
      <c r="C503" s="28" t="s">
        <v>574</v>
      </c>
      <c r="D503" s="21">
        <v>6</v>
      </c>
      <c r="E503" s="21">
        <v>1300</v>
      </c>
      <c r="F503" s="155">
        <v>0</v>
      </c>
      <c r="G503" s="21"/>
      <c r="H503" s="28"/>
      <c r="I503" s="28"/>
      <c r="J503" s="28"/>
      <c r="K503" s="28"/>
      <c r="L503" s="28"/>
      <c r="M503" s="28"/>
      <c r="N503" s="67"/>
      <c r="P503" s="21">
        <v>1300</v>
      </c>
    </row>
    <row r="504" spans="1:16" s="63" customFormat="1" ht="49.5" customHeight="1">
      <c r="A504" s="46"/>
      <c r="B504" s="65"/>
      <c r="C504" s="28" t="s">
        <v>575</v>
      </c>
      <c r="D504" s="21">
        <v>4</v>
      </c>
      <c r="E504" s="21">
        <v>1100</v>
      </c>
      <c r="F504" s="155">
        <v>0</v>
      </c>
      <c r="G504" s="21"/>
      <c r="H504" s="28"/>
      <c r="I504" s="28"/>
      <c r="J504" s="28"/>
      <c r="K504" s="28"/>
      <c r="L504" s="28"/>
      <c r="M504" s="28"/>
      <c r="O504" s="28"/>
      <c r="P504" s="21">
        <v>1100</v>
      </c>
    </row>
    <row r="505" spans="1:16" ht="51">
      <c r="A505" s="68"/>
      <c r="B505" s="135"/>
      <c r="C505" s="28" t="s">
        <v>576</v>
      </c>
      <c r="D505" s="113">
        <v>10.5</v>
      </c>
      <c r="E505" s="113">
        <v>2300</v>
      </c>
      <c r="F505" s="171">
        <v>0</v>
      </c>
      <c r="G505" s="113"/>
      <c r="H505" s="113"/>
      <c r="I505" s="113"/>
      <c r="J505" s="113"/>
      <c r="K505" s="113"/>
      <c r="L505" s="113"/>
      <c r="M505" s="113"/>
      <c r="N505" s="113"/>
      <c r="O505" s="60"/>
      <c r="P505" s="113">
        <v>2300</v>
      </c>
    </row>
    <row r="506" spans="1:14" s="111" customFormat="1" ht="12.75">
      <c r="A506" s="110"/>
      <c r="B506" s="136"/>
      <c r="C506" s="110"/>
      <c r="D506" s="110"/>
      <c r="E506" s="110"/>
      <c r="F506" s="172"/>
      <c r="G506" s="110"/>
      <c r="H506" s="110"/>
      <c r="I506" s="110"/>
      <c r="J506" s="110"/>
      <c r="K506" s="110"/>
      <c r="L506" s="69"/>
      <c r="M506" s="69"/>
      <c r="N506" s="69"/>
    </row>
    <row r="507" spans="1:6" s="111" customFormat="1" ht="12.75">
      <c r="A507" s="112"/>
      <c r="B507" s="137"/>
      <c r="F507" s="173"/>
    </row>
    <row r="508" spans="1:6" s="111" customFormat="1" ht="12.75">
      <c r="A508" s="112"/>
      <c r="B508" s="137"/>
      <c r="F508" s="173"/>
    </row>
    <row r="509" spans="2:16" s="15" customFormat="1" ht="23.25" customHeight="1">
      <c r="B509" s="122" t="s">
        <v>341</v>
      </c>
      <c r="D509" s="20">
        <v>137.698</v>
      </c>
      <c r="E509" s="20">
        <f>E510+E511+E514+E516+E520+E521+E522+E526+E527+E530+E513+E518+E524+E529</f>
        <v>80051.3</v>
      </c>
      <c r="F509" s="20">
        <f>F510+F511+F514+F516+F520+F521+F522+F526+F527+F530+F513+F518+F524+F529</f>
        <v>25549.3</v>
      </c>
      <c r="G509" s="20">
        <f aca="true" t="shared" si="17" ref="G509:P509">G510+G511+G514+G516+G520+G521+G522+G526+G527+G530+G513+G518+G524+G529</f>
        <v>13200</v>
      </c>
      <c r="H509" s="20">
        <f t="shared" si="17"/>
        <v>4202</v>
      </c>
      <c r="I509" s="20">
        <f t="shared" si="17"/>
        <v>5167.3</v>
      </c>
      <c r="J509" s="20">
        <f t="shared" si="17"/>
        <v>2980</v>
      </c>
      <c r="K509" s="20">
        <f t="shared" si="17"/>
        <v>3141.3</v>
      </c>
      <c r="L509" s="20">
        <f t="shared" si="17"/>
        <v>5065</v>
      </c>
      <c r="M509" s="20">
        <f t="shared" si="17"/>
        <v>4438</v>
      </c>
      <c r="N509" s="20">
        <f t="shared" si="17"/>
        <v>6540</v>
      </c>
      <c r="O509" s="20">
        <f t="shared" si="17"/>
        <v>6365</v>
      </c>
      <c r="P509" s="20">
        <f t="shared" si="17"/>
        <v>54502</v>
      </c>
    </row>
    <row r="510" spans="1:16" s="70" customFormat="1" ht="45" customHeight="1">
      <c r="A510" s="21"/>
      <c r="B510" s="138"/>
      <c r="C510" s="67" t="s">
        <v>226</v>
      </c>
      <c r="D510" s="21" t="s">
        <v>228</v>
      </c>
      <c r="E510" s="21">
        <v>4500</v>
      </c>
      <c r="F510" s="155">
        <v>4500</v>
      </c>
      <c r="G510" s="21">
        <v>3500</v>
      </c>
      <c r="H510" s="21">
        <v>500</v>
      </c>
      <c r="I510" s="21">
        <v>500</v>
      </c>
      <c r="J510" s="21"/>
      <c r="K510" s="21">
        <v>500</v>
      </c>
      <c r="L510" s="21">
        <v>1500</v>
      </c>
      <c r="M510" s="21">
        <v>1500</v>
      </c>
      <c r="N510" s="21">
        <v>1000</v>
      </c>
      <c r="O510" s="21"/>
      <c r="P510" s="21"/>
    </row>
    <row r="511" spans="1:16" s="138" customFormat="1" ht="52.5" customHeight="1">
      <c r="A511" s="66"/>
      <c r="B511" s="66"/>
      <c r="C511" s="150" t="s">
        <v>229</v>
      </c>
      <c r="D511" s="66" t="s">
        <v>671</v>
      </c>
      <c r="E511" s="66">
        <v>2735</v>
      </c>
      <c r="F511" s="220">
        <v>2735</v>
      </c>
      <c r="G511" s="66">
        <v>1735</v>
      </c>
      <c r="I511" s="66">
        <v>500</v>
      </c>
      <c r="J511" s="66">
        <v>500</v>
      </c>
      <c r="K511" s="66">
        <v>1970</v>
      </c>
      <c r="L511" s="66">
        <v>765</v>
      </c>
      <c r="N511" s="66"/>
      <c r="O511" s="66"/>
      <c r="P511" s="66"/>
    </row>
    <row r="512" spans="1:16" s="138" customFormat="1" ht="4.5" customHeight="1">
      <c r="A512" s="66"/>
      <c r="B512" s="66"/>
      <c r="C512" s="150"/>
      <c r="D512" s="66"/>
      <c r="E512" s="66"/>
      <c r="F512" s="220"/>
      <c r="G512" s="66"/>
      <c r="I512" s="66"/>
      <c r="J512" s="66"/>
      <c r="K512" s="66"/>
      <c r="L512" s="66"/>
      <c r="M512" s="66"/>
      <c r="N512" s="66"/>
      <c r="O512" s="66"/>
      <c r="P512" s="66"/>
    </row>
    <row r="513" spans="1:16" s="138" customFormat="1" ht="42" customHeight="1">
      <c r="A513" s="66"/>
      <c r="B513" s="66"/>
      <c r="C513" s="67" t="s">
        <v>419</v>
      </c>
      <c r="D513" s="66" t="s">
        <v>420</v>
      </c>
      <c r="E513" s="66">
        <v>1942</v>
      </c>
      <c r="F513" s="220">
        <v>1250</v>
      </c>
      <c r="G513" s="66">
        <v>700</v>
      </c>
      <c r="H513" s="99">
        <v>350</v>
      </c>
      <c r="I513" s="66">
        <v>200</v>
      </c>
      <c r="J513" s="66"/>
      <c r="K513" s="66"/>
      <c r="L513" s="66"/>
      <c r="M513" s="66"/>
      <c r="N513" s="66">
        <v>500</v>
      </c>
      <c r="O513" s="66">
        <v>750</v>
      </c>
      <c r="P513" s="66">
        <v>692</v>
      </c>
    </row>
    <row r="514" spans="1:16" s="138" customFormat="1" ht="43.5" customHeight="1">
      <c r="A514" s="66"/>
      <c r="B514" s="122"/>
      <c r="C514" s="150" t="s">
        <v>577</v>
      </c>
      <c r="D514" s="66" t="s">
        <v>610</v>
      </c>
      <c r="E514" s="66">
        <v>4500</v>
      </c>
      <c r="F514" s="220">
        <v>4500</v>
      </c>
      <c r="G514" s="66">
        <v>1700</v>
      </c>
      <c r="H514" s="66"/>
      <c r="I514" s="66">
        <v>1150</v>
      </c>
      <c r="J514" s="66">
        <v>1650</v>
      </c>
      <c r="K514" s="66">
        <v>70</v>
      </c>
      <c r="L514" s="66">
        <v>500</v>
      </c>
      <c r="M514" s="66">
        <v>700</v>
      </c>
      <c r="N514" s="66">
        <v>1800</v>
      </c>
      <c r="O514" s="66">
        <v>1430</v>
      </c>
      <c r="P514" s="66"/>
    </row>
    <row r="515" spans="1:16" s="138" customFormat="1" ht="6" customHeight="1">
      <c r="A515" s="66"/>
      <c r="B515" s="122"/>
      <c r="C515" s="150"/>
      <c r="D515" s="66"/>
      <c r="E515" s="66"/>
      <c r="F515" s="220"/>
      <c r="G515" s="66"/>
      <c r="H515" s="66"/>
      <c r="I515" s="66"/>
      <c r="J515" s="66"/>
      <c r="K515" s="66"/>
      <c r="L515" s="66"/>
      <c r="M515" s="66"/>
      <c r="N515" s="66"/>
      <c r="O515" s="66"/>
      <c r="P515" s="66"/>
    </row>
    <row r="516" spans="1:16" s="138" customFormat="1" ht="39.75" customHeight="1">
      <c r="A516" s="66"/>
      <c r="B516" s="66"/>
      <c r="C516" s="150" t="s">
        <v>421</v>
      </c>
      <c r="D516" s="66" t="s">
        <v>422</v>
      </c>
      <c r="E516" s="66">
        <v>7700</v>
      </c>
      <c r="F516" s="220">
        <v>3890</v>
      </c>
      <c r="G516" s="66">
        <v>2110</v>
      </c>
      <c r="H516" s="66">
        <v>890</v>
      </c>
      <c r="I516" s="66">
        <v>890</v>
      </c>
      <c r="J516" s="66"/>
      <c r="K516" s="66"/>
      <c r="L516" s="66"/>
      <c r="M516" s="66"/>
      <c r="N516" s="66">
        <v>1890</v>
      </c>
      <c r="O516" s="66">
        <v>2000</v>
      </c>
      <c r="P516" s="66">
        <v>3810</v>
      </c>
    </row>
    <row r="517" spans="1:16" s="138" customFormat="1" ht="7.5" customHeight="1">
      <c r="A517" s="66"/>
      <c r="B517" s="66"/>
      <c r="C517" s="150"/>
      <c r="D517" s="66"/>
      <c r="E517" s="66"/>
      <c r="F517" s="220"/>
      <c r="G517" s="66"/>
      <c r="H517" s="66"/>
      <c r="I517" s="66"/>
      <c r="J517" s="66"/>
      <c r="K517" s="66"/>
      <c r="L517" s="66"/>
      <c r="M517" s="66"/>
      <c r="N517" s="66"/>
      <c r="O517" s="66"/>
      <c r="P517" s="66"/>
    </row>
    <row r="518" spans="1:16" s="138" customFormat="1" ht="18.75" customHeight="1">
      <c r="A518" s="66"/>
      <c r="B518" s="66"/>
      <c r="C518" s="150" t="s">
        <v>423</v>
      </c>
      <c r="D518" s="66" t="s">
        <v>424</v>
      </c>
      <c r="E518" s="66">
        <v>2587</v>
      </c>
      <c r="F518" s="220">
        <v>2587</v>
      </c>
      <c r="G518" s="66">
        <v>1000</v>
      </c>
      <c r="H518" s="66">
        <v>1087</v>
      </c>
      <c r="I518" s="66">
        <v>500</v>
      </c>
      <c r="J518" s="66"/>
      <c r="K518" s="66">
        <v>500</v>
      </c>
      <c r="L518" s="66">
        <v>1100</v>
      </c>
      <c r="M518" s="66">
        <v>987</v>
      </c>
      <c r="N518" s="66"/>
      <c r="O518" s="66"/>
      <c r="P518" s="66"/>
    </row>
    <row r="519" spans="1:16" s="138" customFormat="1" ht="11.25" customHeight="1">
      <c r="A519" s="66"/>
      <c r="B519" s="66"/>
      <c r="C519" s="150"/>
      <c r="D519" s="66"/>
      <c r="E519" s="66"/>
      <c r="F519" s="220"/>
      <c r="G519" s="66"/>
      <c r="H519" s="66"/>
      <c r="I519" s="66"/>
      <c r="J519" s="66"/>
      <c r="K519" s="66"/>
      <c r="L519" s="66"/>
      <c r="M519" s="66"/>
      <c r="N519" s="66"/>
      <c r="O519" s="66"/>
      <c r="P519" s="66"/>
    </row>
    <row r="520" spans="1:16" s="70" customFormat="1" ht="31.5" customHeight="1">
      <c r="A520" s="21"/>
      <c r="B520" s="122"/>
      <c r="C520" s="67" t="s">
        <v>230</v>
      </c>
      <c r="D520" s="21" t="s">
        <v>611</v>
      </c>
      <c r="E520" s="21">
        <v>1250</v>
      </c>
      <c r="F520" s="155">
        <v>1250</v>
      </c>
      <c r="G520" s="21">
        <v>550</v>
      </c>
      <c r="H520" s="21"/>
      <c r="I520" s="21">
        <v>300</v>
      </c>
      <c r="J520" s="21">
        <v>400</v>
      </c>
      <c r="K520" s="21"/>
      <c r="L520" s="21"/>
      <c r="M520" s="21"/>
      <c r="N520" s="21">
        <v>450</v>
      </c>
      <c r="O520" s="21">
        <v>800</v>
      </c>
      <c r="P520" s="21"/>
    </row>
    <row r="521" spans="1:16" s="70" customFormat="1" ht="43.5" customHeight="1">
      <c r="A521" s="21"/>
      <c r="B521" s="66"/>
      <c r="C521" s="67" t="s">
        <v>578</v>
      </c>
      <c r="D521" s="21" t="s">
        <v>612</v>
      </c>
      <c r="E521" s="21">
        <v>1500</v>
      </c>
      <c r="F521" s="155">
        <v>1500</v>
      </c>
      <c r="G521" s="21">
        <v>1000</v>
      </c>
      <c r="H521" s="21"/>
      <c r="I521" s="21">
        <v>200</v>
      </c>
      <c r="J521" s="21">
        <v>300</v>
      </c>
      <c r="K521" s="21"/>
      <c r="L521" s="21"/>
      <c r="M521" s="21">
        <v>300</v>
      </c>
      <c r="N521" s="21">
        <v>600</v>
      </c>
      <c r="O521" s="21">
        <v>600</v>
      </c>
      <c r="P521" s="21"/>
    </row>
    <row r="522" spans="1:16" s="138" customFormat="1" ht="26.25" customHeight="1">
      <c r="A522" s="66"/>
      <c r="B522" s="122"/>
      <c r="C522" s="150" t="s">
        <v>579</v>
      </c>
      <c r="D522" s="66" t="s">
        <v>231</v>
      </c>
      <c r="E522" s="66">
        <v>1085</v>
      </c>
      <c r="F522" s="220">
        <v>1085</v>
      </c>
      <c r="G522" s="66">
        <v>905</v>
      </c>
      <c r="H522" s="66"/>
      <c r="I522" s="66">
        <v>50</v>
      </c>
      <c r="J522" s="66">
        <v>130</v>
      </c>
      <c r="K522" s="66"/>
      <c r="L522" s="66"/>
      <c r="M522" s="66"/>
      <c r="N522" s="66">
        <v>300</v>
      </c>
      <c r="O522" s="66">
        <v>785</v>
      </c>
      <c r="P522" s="66"/>
    </row>
    <row r="523" spans="1:16" s="70" customFormat="1" ht="6" customHeight="1">
      <c r="A523" s="21"/>
      <c r="B523" s="122"/>
      <c r="C523" s="67"/>
      <c r="D523" s="21"/>
      <c r="E523" s="21"/>
      <c r="F523" s="155"/>
      <c r="G523" s="21"/>
      <c r="H523" s="21"/>
      <c r="I523" s="21"/>
      <c r="J523" s="21"/>
      <c r="K523" s="21"/>
      <c r="L523" s="21"/>
      <c r="M523" s="21"/>
      <c r="N523" s="21"/>
      <c r="O523" s="21"/>
      <c r="P523" s="21"/>
    </row>
    <row r="524" spans="1:16" s="70" customFormat="1" ht="30.75" customHeight="1">
      <c r="A524" s="21"/>
      <c r="B524" s="122"/>
      <c r="C524" s="67" t="s">
        <v>213</v>
      </c>
      <c r="D524" s="21" t="s">
        <v>613</v>
      </c>
      <c r="E524" s="21">
        <v>701</v>
      </c>
      <c r="F524" s="155">
        <v>701</v>
      </c>
      <c r="G524" s="21">
        <v>0</v>
      </c>
      <c r="H524" s="21">
        <v>500</v>
      </c>
      <c r="I524" s="21">
        <v>201</v>
      </c>
      <c r="J524" s="21"/>
      <c r="K524" s="21">
        <v>100</v>
      </c>
      <c r="L524" s="21">
        <v>350</v>
      </c>
      <c r="M524" s="21">
        <v>251</v>
      </c>
      <c r="N524" s="21"/>
      <c r="O524" s="21"/>
      <c r="P524" s="21"/>
    </row>
    <row r="525" spans="1:16" s="70" customFormat="1" ht="6" customHeight="1">
      <c r="A525" s="21"/>
      <c r="B525" s="122"/>
      <c r="C525" s="67"/>
      <c r="D525" s="21"/>
      <c r="E525" s="21"/>
      <c r="F525" s="155"/>
      <c r="G525" s="21"/>
      <c r="H525" s="21"/>
      <c r="I525" s="21"/>
      <c r="J525" s="21"/>
      <c r="K525" s="21"/>
      <c r="L525" s="21"/>
      <c r="M525" s="21"/>
      <c r="N525" s="21"/>
      <c r="O525" s="21"/>
      <c r="P525" s="21"/>
    </row>
    <row r="526" spans="1:16" s="70" customFormat="1" ht="35.25" customHeight="1">
      <c r="A526" s="21"/>
      <c r="B526" s="66"/>
      <c r="C526" s="67" t="s">
        <v>232</v>
      </c>
      <c r="D526" s="21" t="s">
        <v>615</v>
      </c>
      <c r="E526" s="21">
        <v>1.3</v>
      </c>
      <c r="F526" s="155">
        <v>1.3</v>
      </c>
      <c r="G526" s="21"/>
      <c r="H526" s="21"/>
      <c r="I526" s="21">
        <v>1.3</v>
      </c>
      <c r="J526" s="21"/>
      <c r="K526" s="21">
        <v>1.3</v>
      </c>
      <c r="L526" s="21"/>
      <c r="M526" s="21"/>
      <c r="N526" s="21"/>
      <c r="O526" s="21"/>
      <c r="P526" s="21"/>
    </row>
    <row r="527" spans="1:16" s="70" customFormat="1" ht="22.5" customHeight="1">
      <c r="A527" s="21"/>
      <c r="B527" s="66"/>
      <c r="C527" s="67" t="s">
        <v>580</v>
      </c>
      <c r="D527" s="21" t="s">
        <v>614</v>
      </c>
      <c r="E527" s="21">
        <v>50000</v>
      </c>
      <c r="F527" s="175">
        <v>0</v>
      </c>
      <c r="G527" s="21"/>
      <c r="H527" s="21"/>
      <c r="I527" s="21"/>
      <c r="K527" s="21"/>
      <c r="L527" s="21"/>
      <c r="M527" s="21"/>
      <c r="N527" s="21"/>
      <c r="O527" s="21"/>
      <c r="P527" s="21">
        <v>50000</v>
      </c>
    </row>
    <row r="528" spans="1:16" s="70" customFormat="1" ht="5.25" customHeight="1">
      <c r="A528" s="21"/>
      <c r="B528" s="66"/>
      <c r="C528" s="67"/>
      <c r="D528" s="21"/>
      <c r="E528" s="21"/>
      <c r="F528" s="175"/>
      <c r="G528" s="21"/>
      <c r="H528" s="21"/>
      <c r="I528" s="21"/>
      <c r="K528" s="21"/>
      <c r="L528" s="21"/>
      <c r="M528" s="21"/>
      <c r="N528" s="21"/>
      <c r="O528" s="21"/>
      <c r="P528" s="21"/>
    </row>
    <row r="529" spans="1:16" s="70" customFormat="1" ht="27" customHeight="1">
      <c r="A529" s="21"/>
      <c r="B529" s="66"/>
      <c r="C529" s="67" t="s">
        <v>616</v>
      </c>
      <c r="D529" s="21" t="s">
        <v>617</v>
      </c>
      <c r="E529" s="21">
        <v>1200</v>
      </c>
      <c r="F529" s="175">
        <v>1200</v>
      </c>
      <c r="G529" s="21"/>
      <c r="H529" s="21">
        <v>700</v>
      </c>
      <c r="I529" s="21">
        <v>500</v>
      </c>
      <c r="K529" s="21"/>
      <c r="L529" s="21">
        <v>500</v>
      </c>
      <c r="M529" s="21">
        <v>700</v>
      </c>
      <c r="N529" s="21"/>
      <c r="O529" s="21"/>
      <c r="P529" s="21"/>
    </row>
    <row r="530" spans="1:16" s="70" customFormat="1" ht="40.5" customHeight="1">
      <c r="A530" s="21"/>
      <c r="B530" s="122"/>
      <c r="C530" s="67" t="s">
        <v>233</v>
      </c>
      <c r="D530" s="21" t="s">
        <v>618</v>
      </c>
      <c r="E530" s="21">
        <v>350</v>
      </c>
      <c r="F530" s="175">
        <v>350</v>
      </c>
      <c r="G530" s="21"/>
      <c r="H530" s="21">
        <v>175</v>
      </c>
      <c r="I530" s="21">
        <v>175</v>
      </c>
      <c r="K530" s="21"/>
      <c r="L530" s="21">
        <v>350</v>
      </c>
      <c r="M530" s="21"/>
      <c r="N530" s="21"/>
      <c r="O530" s="21"/>
      <c r="P530" s="21"/>
    </row>
    <row r="531" spans="1:16" s="70" customFormat="1" ht="7.5" customHeight="1">
      <c r="A531" s="21"/>
      <c r="B531" s="122"/>
      <c r="C531" s="67"/>
      <c r="D531" s="21"/>
      <c r="E531" s="21"/>
      <c r="F531" s="175"/>
      <c r="G531" s="21"/>
      <c r="H531" s="21"/>
      <c r="I531" s="21"/>
      <c r="K531" s="21"/>
      <c r="L531" s="21"/>
      <c r="M531" s="21"/>
      <c r="N531" s="21"/>
      <c r="O531" s="21"/>
      <c r="P531" s="21"/>
    </row>
    <row r="532" spans="1:16" s="70" customFormat="1" ht="14.25" customHeight="1">
      <c r="A532" s="21"/>
      <c r="B532" s="122" t="s">
        <v>234</v>
      </c>
      <c r="C532" s="67"/>
      <c r="D532" s="71">
        <f>D533+D534+D535+D536+D537+D538</f>
        <v>22.900000000000002</v>
      </c>
      <c r="E532" s="71">
        <f>E533+E534+E535+E536+E537+E538</f>
        <v>9700</v>
      </c>
      <c r="F532" s="183">
        <f>F533+K534+K535+K536+K537+K538</f>
        <v>3040</v>
      </c>
      <c r="G532" s="71">
        <f>G533+H534+H535+H536+H537+H538</f>
        <v>740</v>
      </c>
      <c r="H532" s="71">
        <f>H533+I534+I535+I536+I537+I538</f>
        <v>1150</v>
      </c>
      <c r="I532" s="71">
        <f>I533+J534+J535+J536+J537+J538</f>
        <v>1150</v>
      </c>
      <c r="J532" s="114">
        <v>0</v>
      </c>
      <c r="K532" s="71">
        <f aca="true" t="shared" si="18" ref="K532:P532">K533+K534+K535+K536+K537+K538</f>
        <v>608</v>
      </c>
      <c r="L532" s="71">
        <f t="shared" si="18"/>
        <v>608</v>
      </c>
      <c r="M532" s="71">
        <f t="shared" si="18"/>
        <v>608</v>
      </c>
      <c r="N532" s="71">
        <f t="shared" si="18"/>
        <v>608</v>
      </c>
      <c r="O532" s="71">
        <f t="shared" si="18"/>
        <v>608</v>
      </c>
      <c r="P532" s="71">
        <f t="shared" si="18"/>
        <v>6660</v>
      </c>
    </row>
    <row r="533" spans="2:22" s="15" customFormat="1" ht="39.75" customHeight="1">
      <c r="B533" s="102"/>
      <c r="C533" s="15" t="s">
        <v>581</v>
      </c>
      <c r="D533" s="7">
        <v>11</v>
      </c>
      <c r="E533" s="7">
        <v>5800</v>
      </c>
      <c r="F533" s="154">
        <v>3040</v>
      </c>
      <c r="G533" s="7">
        <v>740</v>
      </c>
      <c r="H533" s="7">
        <v>1150</v>
      </c>
      <c r="I533" s="7">
        <v>1150</v>
      </c>
      <c r="K533" s="7">
        <v>608</v>
      </c>
      <c r="L533" s="7">
        <v>608</v>
      </c>
      <c r="M533" s="7">
        <v>608</v>
      </c>
      <c r="N533" s="7">
        <v>608</v>
      </c>
      <c r="O533" s="7">
        <v>608</v>
      </c>
      <c r="P533" s="7">
        <v>2760</v>
      </c>
      <c r="V533" s="15" t="s">
        <v>172</v>
      </c>
    </row>
    <row r="534" spans="1:16" s="70" customFormat="1" ht="51.75" customHeight="1">
      <c r="A534" s="21"/>
      <c r="B534" s="66"/>
      <c r="C534" s="67" t="s">
        <v>582</v>
      </c>
      <c r="D534" s="21">
        <v>0.8</v>
      </c>
      <c r="E534" s="21">
        <v>800</v>
      </c>
      <c r="F534" s="175">
        <v>0</v>
      </c>
      <c r="G534" s="21"/>
      <c r="H534" s="21"/>
      <c r="I534" s="21"/>
      <c r="J534" s="35"/>
      <c r="K534" s="21"/>
      <c r="L534" s="21"/>
      <c r="M534" s="21"/>
      <c r="N534" s="21"/>
      <c r="O534" s="21"/>
      <c r="P534" s="21">
        <v>800</v>
      </c>
    </row>
    <row r="535" spans="1:16" s="70" customFormat="1" ht="46.5" customHeight="1">
      <c r="A535" s="21"/>
      <c r="B535" s="66"/>
      <c r="C535" s="67" t="s">
        <v>583</v>
      </c>
      <c r="D535" s="21">
        <v>2.5</v>
      </c>
      <c r="E535" s="21">
        <v>1000</v>
      </c>
      <c r="F535" s="175">
        <v>0</v>
      </c>
      <c r="G535" s="21"/>
      <c r="H535" s="21"/>
      <c r="I535" s="21"/>
      <c r="J535" s="35"/>
      <c r="K535" s="21"/>
      <c r="L535" s="21"/>
      <c r="M535" s="21"/>
      <c r="N535" s="21"/>
      <c r="O535" s="21"/>
      <c r="P535" s="21">
        <v>1000</v>
      </c>
    </row>
    <row r="536" spans="1:16" s="70" customFormat="1" ht="42.75" customHeight="1">
      <c r="A536" s="21"/>
      <c r="B536" s="66"/>
      <c r="C536" s="67" t="s">
        <v>584</v>
      </c>
      <c r="D536" s="21">
        <v>2</v>
      </c>
      <c r="E536" s="21">
        <v>900</v>
      </c>
      <c r="F536" s="175">
        <v>0</v>
      </c>
      <c r="G536" s="21"/>
      <c r="H536" s="21"/>
      <c r="I536" s="21"/>
      <c r="J536" s="35"/>
      <c r="K536" s="21"/>
      <c r="L536" s="21"/>
      <c r="M536" s="21"/>
      <c r="N536" s="21"/>
      <c r="O536" s="21"/>
      <c r="P536" s="21">
        <v>900</v>
      </c>
    </row>
    <row r="537" spans="1:16" s="70" customFormat="1" ht="51" customHeight="1">
      <c r="A537" s="21"/>
      <c r="B537" s="66"/>
      <c r="C537" s="67" t="s">
        <v>236</v>
      </c>
      <c r="D537" s="21">
        <v>0.6</v>
      </c>
      <c r="E537" s="21">
        <v>400</v>
      </c>
      <c r="F537" s="175">
        <v>0</v>
      </c>
      <c r="G537" s="21"/>
      <c r="H537" s="21"/>
      <c r="I537" s="21"/>
      <c r="J537" s="35"/>
      <c r="K537" s="21"/>
      <c r="L537" s="21"/>
      <c r="M537" s="21"/>
      <c r="N537" s="21"/>
      <c r="O537" s="21"/>
      <c r="P537" s="21">
        <v>400</v>
      </c>
    </row>
    <row r="538" spans="1:16" s="70" customFormat="1" ht="27.75" customHeight="1">
      <c r="A538" s="21"/>
      <c r="B538" s="66"/>
      <c r="C538" s="67" t="s">
        <v>585</v>
      </c>
      <c r="D538" s="21">
        <v>6</v>
      </c>
      <c r="E538" s="21">
        <v>800</v>
      </c>
      <c r="F538" s="175">
        <v>0</v>
      </c>
      <c r="G538" s="21"/>
      <c r="H538" s="21"/>
      <c r="I538" s="21"/>
      <c r="J538" s="35"/>
      <c r="K538" s="21"/>
      <c r="L538" s="21"/>
      <c r="M538" s="21"/>
      <c r="N538" s="21"/>
      <c r="O538" s="21"/>
      <c r="P538" s="21">
        <v>800</v>
      </c>
    </row>
    <row r="539" spans="1:16" s="70" customFormat="1" ht="18.75" customHeight="1">
      <c r="A539" s="21"/>
      <c r="B539" s="66"/>
      <c r="C539" s="67"/>
      <c r="F539" s="174"/>
      <c r="P539" s="21"/>
    </row>
    <row r="540" spans="2:16" ht="15">
      <c r="B540" s="139" t="s">
        <v>237</v>
      </c>
      <c r="D540" s="30">
        <f aca="true" t="shared" si="19" ref="D540:P540">D542+D544+D546+D548+D550+D552+D554+D556+D558+D560+D562+D564+D566+D568</f>
        <v>153.92</v>
      </c>
      <c r="E540" s="30">
        <f t="shared" si="19"/>
        <v>28740</v>
      </c>
      <c r="F540" s="180">
        <f>F542+F544+F546+F548+F550+F552+F554+F556+F558+F560+F562+F564+F566+F568</f>
        <v>28740</v>
      </c>
      <c r="G540" s="30">
        <f t="shared" si="19"/>
        <v>17515.9</v>
      </c>
      <c r="H540" s="30">
        <f t="shared" si="19"/>
        <v>492</v>
      </c>
      <c r="I540" s="30">
        <f t="shared" si="19"/>
        <v>4160</v>
      </c>
      <c r="J540" s="30">
        <f t="shared" si="19"/>
        <v>6572.1</v>
      </c>
      <c r="K540" s="30">
        <f t="shared" si="19"/>
        <v>5758</v>
      </c>
      <c r="L540" s="30">
        <f t="shared" si="19"/>
        <v>5742</v>
      </c>
      <c r="M540" s="30">
        <f t="shared" si="19"/>
        <v>5840</v>
      </c>
      <c r="N540" s="30">
        <f t="shared" si="19"/>
        <v>5750</v>
      </c>
      <c r="O540" s="30">
        <f t="shared" si="19"/>
        <v>5650</v>
      </c>
      <c r="P540" s="30">
        <f t="shared" si="19"/>
        <v>0</v>
      </c>
    </row>
    <row r="541" spans="2:6" ht="12.75">
      <c r="B541" s="89"/>
      <c r="F541" s="163"/>
    </row>
    <row r="542" spans="1:16" s="15" customFormat="1" ht="25.5">
      <c r="A542" s="7"/>
      <c r="B542" s="102"/>
      <c r="C542" s="15" t="s">
        <v>586</v>
      </c>
      <c r="D542" s="7">
        <v>5.29</v>
      </c>
      <c r="E542" s="7">
        <v>3120</v>
      </c>
      <c r="F542" s="154">
        <v>3120</v>
      </c>
      <c r="G542" s="7">
        <v>2561.9</v>
      </c>
      <c r="H542" s="7"/>
      <c r="I542" s="7">
        <v>50</v>
      </c>
      <c r="J542" s="7">
        <v>508.1</v>
      </c>
      <c r="K542" s="7">
        <v>1040</v>
      </c>
      <c r="L542" s="7">
        <v>1040</v>
      </c>
      <c r="M542" s="7">
        <v>1040</v>
      </c>
      <c r="N542" s="7"/>
      <c r="O542" s="7"/>
      <c r="P542" s="7"/>
    </row>
    <row r="543" spans="1:16" s="15" customFormat="1" ht="12.75">
      <c r="A543" s="7"/>
      <c r="B543" s="101"/>
      <c r="D543" s="7"/>
      <c r="E543" s="7"/>
      <c r="F543" s="154"/>
      <c r="G543" s="7"/>
      <c r="H543" s="7"/>
      <c r="I543" s="7"/>
      <c r="J543" s="7"/>
      <c r="K543" s="7"/>
      <c r="L543" s="7"/>
      <c r="M543" s="7"/>
      <c r="N543" s="7"/>
      <c r="O543" s="7"/>
      <c r="P543" s="7"/>
    </row>
    <row r="544" spans="1:16" s="15" customFormat="1" ht="12.75">
      <c r="A544" s="7"/>
      <c r="B544" s="101"/>
      <c r="C544" s="15" t="s">
        <v>587</v>
      </c>
      <c r="D544" s="7">
        <v>6.75</v>
      </c>
      <c r="E544" s="7">
        <v>850</v>
      </c>
      <c r="F544" s="154">
        <v>850</v>
      </c>
      <c r="G544" s="7">
        <v>650</v>
      </c>
      <c r="H544" s="7"/>
      <c r="I544" s="7">
        <v>200</v>
      </c>
      <c r="J544" s="7"/>
      <c r="K544" s="7">
        <v>425</v>
      </c>
      <c r="L544" s="7">
        <v>425</v>
      </c>
      <c r="M544" s="7"/>
      <c r="N544" s="7"/>
      <c r="O544" s="7"/>
      <c r="P544" s="7"/>
    </row>
    <row r="545" spans="1:16" s="15" customFormat="1" ht="12.75">
      <c r="A545" s="7"/>
      <c r="B545" s="101"/>
      <c r="D545" s="7"/>
      <c r="E545" s="7"/>
      <c r="F545" s="154"/>
      <c r="G545" s="7"/>
      <c r="H545" s="7"/>
      <c r="I545" s="7"/>
      <c r="J545" s="7"/>
      <c r="K545" s="7"/>
      <c r="L545" s="7"/>
      <c r="M545" s="7"/>
      <c r="N545" s="7"/>
      <c r="O545" s="7"/>
      <c r="P545" s="7"/>
    </row>
    <row r="546" spans="1:16" s="15" customFormat="1" ht="12.75">
      <c r="A546" s="7"/>
      <c r="B546" s="101"/>
      <c r="C546" s="15" t="s">
        <v>238</v>
      </c>
      <c r="D546" s="7">
        <v>4.66</v>
      </c>
      <c r="E546" s="7">
        <v>665</v>
      </c>
      <c r="F546" s="154">
        <v>665</v>
      </c>
      <c r="G546" s="7">
        <v>565</v>
      </c>
      <c r="H546" s="7"/>
      <c r="I546" s="7">
        <v>100</v>
      </c>
      <c r="J546" s="7"/>
      <c r="K546" s="7">
        <v>665</v>
      </c>
      <c r="L546" s="7"/>
      <c r="M546" s="7"/>
      <c r="N546" s="7"/>
      <c r="O546" s="7"/>
      <c r="P546" s="7"/>
    </row>
    <row r="547" spans="1:16" s="15" customFormat="1" ht="12.75">
      <c r="A547" s="7"/>
      <c r="B547" s="101"/>
      <c r="D547" s="7"/>
      <c r="E547" s="7"/>
      <c r="F547" s="154"/>
      <c r="G547" s="7"/>
      <c r="H547" s="7"/>
      <c r="I547" s="7"/>
      <c r="J547" s="7"/>
      <c r="K547" s="7"/>
      <c r="L547" s="7"/>
      <c r="M547" s="7"/>
      <c r="N547" s="7"/>
      <c r="O547" s="7"/>
      <c r="P547" s="7"/>
    </row>
    <row r="548" spans="1:16" s="15" customFormat="1" ht="12.75">
      <c r="A548" s="7"/>
      <c r="B548" s="101"/>
      <c r="C548" s="15" t="s">
        <v>588</v>
      </c>
      <c r="D548" s="7">
        <v>6.5</v>
      </c>
      <c r="E548" s="7">
        <v>1450</v>
      </c>
      <c r="F548" s="154">
        <v>1450</v>
      </c>
      <c r="G548" s="7">
        <v>1000</v>
      </c>
      <c r="H548" s="7"/>
      <c r="I548" s="7">
        <v>450</v>
      </c>
      <c r="J548" s="7"/>
      <c r="K548" s="7"/>
      <c r="L548" s="7"/>
      <c r="M548" s="7">
        <v>500</v>
      </c>
      <c r="N548" s="7">
        <v>950</v>
      </c>
      <c r="O548" s="7"/>
      <c r="P548" s="7"/>
    </row>
    <row r="549" spans="1:16" s="15" customFormat="1" ht="12.75">
      <c r="A549" s="7"/>
      <c r="B549" s="101"/>
      <c r="D549" s="7"/>
      <c r="E549" s="7"/>
      <c r="F549" s="154"/>
      <c r="G549" s="7"/>
      <c r="H549" s="7"/>
      <c r="I549" s="7"/>
      <c r="J549" s="7"/>
      <c r="K549" s="7"/>
      <c r="L549" s="7"/>
      <c r="M549" s="7"/>
      <c r="N549" s="7"/>
      <c r="O549" s="7"/>
      <c r="P549" s="7"/>
    </row>
    <row r="550" spans="1:16" s="15" customFormat="1" ht="25.5">
      <c r="A550" s="7"/>
      <c r="B550" s="101"/>
      <c r="C550" s="15" t="s">
        <v>589</v>
      </c>
      <c r="D550" s="7">
        <v>0.85</v>
      </c>
      <c r="E550" s="7">
        <v>190</v>
      </c>
      <c r="F550" s="154">
        <v>190</v>
      </c>
      <c r="G550" s="7">
        <v>100</v>
      </c>
      <c r="H550" s="7"/>
      <c r="I550" s="7">
        <v>90</v>
      </c>
      <c r="J550" s="7"/>
      <c r="K550" s="7">
        <v>190</v>
      </c>
      <c r="L550" s="7"/>
      <c r="M550" s="7"/>
      <c r="N550" s="7"/>
      <c r="O550" s="7"/>
      <c r="P550" s="7"/>
    </row>
    <row r="551" spans="1:16" s="15" customFormat="1" ht="12.75">
      <c r="A551" s="7"/>
      <c r="B551" s="101"/>
      <c r="D551" s="7"/>
      <c r="E551" s="7"/>
      <c r="F551" s="154"/>
      <c r="G551" s="7"/>
      <c r="H551" s="7"/>
      <c r="I551" s="7"/>
      <c r="J551" s="7"/>
      <c r="K551" s="7"/>
      <c r="L551" s="7"/>
      <c r="M551" s="7"/>
      <c r="N551" s="7"/>
      <c r="O551" s="7"/>
      <c r="P551" s="7"/>
    </row>
    <row r="552" spans="1:16" s="15" customFormat="1" ht="12.75">
      <c r="A552" s="7"/>
      <c r="B552" s="101"/>
      <c r="C552" s="15" t="s">
        <v>590</v>
      </c>
      <c r="D552" s="7">
        <v>6.5</v>
      </c>
      <c r="E552" s="7">
        <v>1450</v>
      </c>
      <c r="F552" s="154">
        <v>1450</v>
      </c>
      <c r="G552" s="7">
        <v>1000</v>
      </c>
      <c r="H552" s="7"/>
      <c r="I552" s="7">
        <v>450</v>
      </c>
      <c r="J552" s="7"/>
      <c r="K552" s="7">
        <v>838</v>
      </c>
      <c r="L552" s="7">
        <v>312</v>
      </c>
      <c r="M552" s="7">
        <v>300</v>
      </c>
      <c r="N552" s="7"/>
      <c r="O552" s="7"/>
      <c r="P552" s="7"/>
    </row>
    <row r="553" spans="1:16" s="15" customFormat="1" ht="12.75">
      <c r="A553" s="7"/>
      <c r="B553" s="101"/>
      <c r="D553" s="7"/>
      <c r="E553" s="7"/>
      <c r="F553" s="154"/>
      <c r="G553" s="7"/>
      <c r="H553" s="7"/>
      <c r="I553" s="7"/>
      <c r="J553" s="7"/>
      <c r="K553" s="7"/>
      <c r="L553" s="7"/>
      <c r="M553" s="7"/>
      <c r="N553" s="7"/>
      <c r="O553" s="7"/>
      <c r="P553" s="7"/>
    </row>
    <row r="554" spans="1:16" s="15" customFormat="1" ht="12.75">
      <c r="A554" s="7"/>
      <c r="B554" s="101"/>
      <c r="C554" s="15" t="s">
        <v>591</v>
      </c>
      <c r="D554" s="7">
        <v>22.3</v>
      </c>
      <c r="E554" s="7">
        <v>3130</v>
      </c>
      <c r="F554" s="154">
        <v>3130</v>
      </c>
      <c r="G554" s="7">
        <v>2000</v>
      </c>
      <c r="H554" s="7"/>
      <c r="I554" s="7">
        <v>300</v>
      </c>
      <c r="J554" s="7">
        <v>830</v>
      </c>
      <c r="K554" s="7">
        <v>780</v>
      </c>
      <c r="L554" s="7">
        <v>1100</v>
      </c>
      <c r="M554" s="7">
        <v>850</v>
      </c>
      <c r="N554" s="7">
        <v>400</v>
      </c>
      <c r="O554" s="7"/>
      <c r="P554" s="7"/>
    </row>
    <row r="555" spans="1:16" s="15" customFormat="1" ht="12.75">
      <c r="A555" s="7"/>
      <c r="B555" s="101"/>
      <c r="D555" s="7"/>
      <c r="E555" s="7"/>
      <c r="F555" s="154"/>
      <c r="G555" s="7"/>
      <c r="H555" s="7"/>
      <c r="I555" s="7"/>
      <c r="J555" s="7"/>
      <c r="K555" s="7"/>
      <c r="L555" s="7"/>
      <c r="M555" s="7"/>
      <c r="N555" s="7"/>
      <c r="O555" s="7"/>
      <c r="P555" s="7"/>
    </row>
    <row r="556" spans="1:16" s="15" customFormat="1" ht="12.75">
      <c r="A556" s="7"/>
      <c r="B556" s="101"/>
      <c r="C556" s="15" t="s">
        <v>592</v>
      </c>
      <c r="D556" s="7">
        <v>15.85</v>
      </c>
      <c r="E556" s="7">
        <v>2050</v>
      </c>
      <c r="F556" s="154">
        <v>2050</v>
      </c>
      <c r="G556" s="7">
        <v>1000</v>
      </c>
      <c r="H556" s="7"/>
      <c r="I556" s="7">
        <v>300</v>
      </c>
      <c r="J556" s="7">
        <v>750</v>
      </c>
      <c r="K556" s="7"/>
      <c r="L556" s="7">
        <v>850</v>
      </c>
      <c r="M556" s="7">
        <v>400</v>
      </c>
      <c r="N556" s="7">
        <v>800</v>
      </c>
      <c r="O556" s="7"/>
      <c r="P556" s="7"/>
    </row>
    <row r="557" spans="1:16" s="15" customFormat="1" ht="12.75">
      <c r="A557" s="7"/>
      <c r="B557" s="101"/>
      <c r="D557" s="7"/>
      <c r="E557" s="7"/>
      <c r="F557" s="154"/>
      <c r="G557" s="7"/>
      <c r="H557" s="7"/>
      <c r="I557" s="7"/>
      <c r="J557" s="7"/>
      <c r="K557" s="7"/>
      <c r="L557" s="7"/>
      <c r="M557" s="7"/>
      <c r="N557" s="7"/>
      <c r="O557" s="7"/>
      <c r="P557" s="7"/>
    </row>
    <row r="558" spans="1:16" s="15" customFormat="1" ht="12.75">
      <c r="A558" s="7"/>
      <c r="B558" s="101"/>
      <c r="C558" s="15" t="s">
        <v>593</v>
      </c>
      <c r="D558" s="7">
        <v>16.2</v>
      </c>
      <c r="E558" s="7">
        <v>1992</v>
      </c>
      <c r="F558" s="154">
        <v>1992</v>
      </c>
      <c r="G558" s="7">
        <v>500</v>
      </c>
      <c r="H558" s="7">
        <v>192</v>
      </c>
      <c r="I558" s="7">
        <v>500</v>
      </c>
      <c r="J558" s="7">
        <v>800</v>
      </c>
      <c r="K558" s="7"/>
      <c r="L558" s="7"/>
      <c r="M558" s="7">
        <v>392</v>
      </c>
      <c r="N558" s="7">
        <v>400</v>
      </c>
      <c r="O558" s="7">
        <v>1200</v>
      </c>
      <c r="P558" s="7"/>
    </row>
    <row r="559" spans="1:16" s="15" customFormat="1" ht="12.75">
      <c r="A559" s="7"/>
      <c r="B559" s="101"/>
      <c r="D559" s="7"/>
      <c r="E559" s="7"/>
      <c r="F559" s="154"/>
      <c r="G559" s="7"/>
      <c r="H559" s="7"/>
      <c r="I559" s="7"/>
      <c r="J559" s="7"/>
      <c r="K559" s="7"/>
      <c r="L559" s="7"/>
      <c r="M559" s="7"/>
      <c r="N559" s="7"/>
      <c r="O559" s="7"/>
      <c r="P559" s="7"/>
    </row>
    <row r="560" spans="1:16" s="15" customFormat="1" ht="12.75">
      <c r="A560" s="7"/>
      <c r="B560" s="101"/>
      <c r="C560" s="15" t="s">
        <v>594</v>
      </c>
      <c r="D560" s="7">
        <v>22.3</v>
      </c>
      <c r="E560" s="7">
        <v>3130</v>
      </c>
      <c r="F560" s="154">
        <v>3130</v>
      </c>
      <c r="G560" s="7">
        <v>2000</v>
      </c>
      <c r="H560" s="7"/>
      <c r="I560" s="7">
        <v>300</v>
      </c>
      <c r="J560" s="7">
        <v>830</v>
      </c>
      <c r="K560" s="7"/>
      <c r="L560" s="7"/>
      <c r="M560" s="7">
        <v>680</v>
      </c>
      <c r="N560" s="7">
        <v>1225</v>
      </c>
      <c r="O560" s="7">
        <v>1225</v>
      </c>
      <c r="P560" s="7"/>
    </row>
    <row r="561" spans="1:16" s="15" customFormat="1" ht="12.75">
      <c r="A561" s="7"/>
      <c r="B561" s="101"/>
      <c r="D561" s="7"/>
      <c r="E561" s="7"/>
      <c r="F561" s="154"/>
      <c r="G561" s="7"/>
      <c r="H561" s="7"/>
      <c r="I561" s="7"/>
      <c r="J561" s="7"/>
      <c r="K561" s="7"/>
      <c r="L561" s="7"/>
      <c r="M561" s="7"/>
      <c r="N561" s="7"/>
      <c r="O561" s="7"/>
      <c r="P561" s="7"/>
    </row>
    <row r="562" spans="1:16" s="15" customFormat="1" ht="12.75">
      <c r="A562" s="7"/>
      <c r="B562" s="101"/>
      <c r="C562" s="15" t="s">
        <v>597</v>
      </c>
      <c r="D562" s="7">
        <v>18.5</v>
      </c>
      <c r="E562" s="7">
        <v>1450</v>
      </c>
      <c r="F562" s="154">
        <v>1450</v>
      </c>
      <c r="G562" s="7">
        <v>500</v>
      </c>
      <c r="H562" s="7"/>
      <c r="I562" s="7">
        <v>300</v>
      </c>
      <c r="J562" s="7">
        <v>650</v>
      </c>
      <c r="K562" s="7"/>
      <c r="L562" s="7"/>
      <c r="M562" s="7">
        <v>550</v>
      </c>
      <c r="N562" s="7">
        <v>450</v>
      </c>
      <c r="O562" s="7">
        <v>450</v>
      </c>
      <c r="P562" s="7"/>
    </row>
    <row r="563" spans="1:16" s="15" customFormat="1" ht="12.75">
      <c r="A563" s="7"/>
      <c r="B563" s="101"/>
      <c r="D563" s="7"/>
      <c r="E563" s="7"/>
      <c r="F563" s="154"/>
      <c r="G563" s="7"/>
      <c r="H563" s="7"/>
      <c r="I563" s="7"/>
      <c r="J563" s="7"/>
      <c r="K563" s="7"/>
      <c r="L563" s="7"/>
      <c r="M563" s="7"/>
      <c r="N563" s="7"/>
      <c r="O563" s="7"/>
      <c r="P563" s="7"/>
    </row>
    <row r="564" spans="1:16" s="15" customFormat="1" ht="12.75">
      <c r="A564" s="7"/>
      <c r="B564" s="101"/>
      <c r="C564" s="102" t="s">
        <v>595</v>
      </c>
      <c r="D564" s="7">
        <v>5.62</v>
      </c>
      <c r="E564" s="7">
        <v>1585</v>
      </c>
      <c r="F564" s="154">
        <v>1585</v>
      </c>
      <c r="G564" s="7">
        <v>700</v>
      </c>
      <c r="H564" s="7"/>
      <c r="I564" s="7">
        <v>380</v>
      </c>
      <c r="J564" s="7">
        <v>505</v>
      </c>
      <c r="K564" s="7">
        <v>700</v>
      </c>
      <c r="L564" s="7">
        <v>885</v>
      </c>
      <c r="M564" s="7"/>
      <c r="N564" s="7"/>
      <c r="O564" s="7"/>
      <c r="P564" s="7"/>
    </row>
    <row r="565" spans="1:16" s="15" customFormat="1" ht="12.75">
      <c r="A565" s="7"/>
      <c r="B565" s="101"/>
      <c r="C565" s="102"/>
      <c r="D565" s="7"/>
      <c r="E565" s="7"/>
      <c r="F565" s="154"/>
      <c r="G565" s="7"/>
      <c r="H565" s="7"/>
      <c r="I565" s="7"/>
      <c r="J565" s="7"/>
      <c r="K565" s="7"/>
      <c r="L565" s="7"/>
      <c r="M565" s="7"/>
      <c r="N565" s="7"/>
      <c r="O565" s="7"/>
      <c r="P565" s="7"/>
    </row>
    <row r="566" spans="1:16" s="15" customFormat="1" ht="12.75">
      <c r="A566" s="7"/>
      <c r="B566" s="101"/>
      <c r="C566" s="102" t="s">
        <v>596</v>
      </c>
      <c r="D566" s="7">
        <v>7.1</v>
      </c>
      <c r="E566" s="7">
        <v>3378</v>
      </c>
      <c r="F566" s="154">
        <v>3378</v>
      </c>
      <c r="G566" s="7">
        <v>1939</v>
      </c>
      <c r="H566" s="7">
        <v>300</v>
      </c>
      <c r="I566" s="7">
        <v>440</v>
      </c>
      <c r="J566" s="7">
        <v>699</v>
      </c>
      <c r="K566" s="7">
        <v>1120</v>
      </c>
      <c r="L566" s="7">
        <v>1130</v>
      </c>
      <c r="M566" s="7">
        <v>1128</v>
      </c>
      <c r="N566" s="7"/>
      <c r="O566" s="7"/>
      <c r="P566" s="7"/>
    </row>
    <row r="567" spans="1:16" s="15" customFormat="1" ht="12.75">
      <c r="A567" s="7"/>
      <c r="B567" s="101"/>
      <c r="C567" s="102"/>
      <c r="D567" s="7"/>
      <c r="E567" s="7"/>
      <c r="F567" s="154"/>
      <c r="G567" s="7"/>
      <c r="H567" s="7"/>
      <c r="I567" s="7"/>
      <c r="J567" s="7"/>
      <c r="K567" s="7"/>
      <c r="L567" s="7"/>
      <c r="M567" s="7"/>
      <c r="N567" s="7"/>
      <c r="O567" s="7"/>
      <c r="P567" s="7"/>
    </row>
    <row r="568" spans="1:16" s="15" customFormat="1" ht="25.5">
      <c r="A568" s="7"/>
      <c r="B568" s="101"/>
      <c r="C568" s="102" t="s">
        <v>239</v>
      </c>
      <c r="D568" s="7">
        <v>15.5</v>
      </c>
      <c r="E568" s="7">
        <v>4300</v>
      </c>
      <c r="F568" s="154">
        <v>4300</v>
      </c>
      <c r="G568" s="7">
        <v>3000</v>
      </c>
      <c r="H568" s="7"/>
      <c r="I568" s="7">
        <v>300</v>
      </c>
      <c r="J568" s="7">
        <v>1000</v>
      </c>
      <c r="K568" s="7"/>
      <c r="L568" s="7"/>
      <c r="M568" s="7"/>
      <c r="N568" s="7">
        <v>1525</v>
      </c>
      <c r="O568" s="7">
        <v>2775</v>
      </c>
      <c r="P568" s="7"/>
    </row>
    <row r="569" spans="2:6" ht="12.75">
      <c r="B569" s="89"/>
      <c r="C569" s="89"/>
      <c r="F569" s="163"/>
    </row>
    <row r="570" spans="2:16" ht="15">
      <c r="B570" s="129" t="s">
        <v>240</v>
      </c>
      <c r="C570" s="89"/>
      <c r="D570" s="20">
        <f aca="true" t="shared" si="20" ref="D570:I570">D571+D573+D575+D577+D579+D581+D583+D584+D586+D588+D590</f>
        <v>38.748000000000005</v>
      </c>
      <c r="E570" s="20">
        <f t="shared" si="20"/>
        <v>9820</v>
      </c>
      <c r="F570" s="157">
        <f t="shared" si="20"/>
        <v>5355</v>
      </c>
      <c r="G570" s="20">
        <f t="shared" si="20"/>
        <v>2610</v>
      </c>
      <c r="H570" s="20">
        <f t="shared" si="20"/>
        <v>405</v>
      </c>
      <c r="I570" s="20">
        <f t="shared" si="20"/>
        <v>1000</v>
      </c>
      <c r="J570" s="20">
        <f aca="true" t="shared" si="21" ref="J570:P570">J571+J573+J575+J577+J579+J581+J583+J584+J586+J588+J590</f>
        <v>1340</v>
      </c>
      <c r="K570" s="20">
        <f t="shared" si="21"/>
        <v>775</v>
      </c>
      <c r="L570" s="20">
        <f t="shared" si="21"/>
        <v>1199</v>
      </c>
      <c r="M570" s="20">
        <f t="shared" si="21"/>
        <v>1028</v>
      </c>
      <c r="N570" s="20">
        <f t="shared" si="21"/>
        <v>1176</v>
      </c>
      <c r="O570" s="20">
        <f t="shared" si="21"/>
        <v>1177</v>
      </c>
      <c r="P570" s="20">
        <f t="shared" si="21"/>
        <v>4465</v>
      </c>
    </row>
    <row r="571" spans="2:16" s="15" customFormat="1" ht="25.5">
      <c r="B571" s="102"/>
      <c r="C571" s="102" t="s">
        <v>235</v>
      </c>
      <c r="D571" s="7">
        <v>1.5</v>
      </c>
      <c r="E571" s="7">
        <v>587</v>
      </c>
      <c r="F571" s="154">
        <v>150</v>
      </c>
      <c r="G571" s="7">
        <v>150</v>
      </c>
      <c r="H571" s="7"/>
      <c r="I571" s="7"/>
      <c r="J571" s="7"/>
      <c r="K571" s="7">
        <v>150</v>
      </c>
      <c r="L571" s="7"/>
      <c r="M571" s="7"/>
      <c r="N571" s="7"/>
      <c r="O571" s="7"/>
      <c r="P571" s="7">
        <v>437</v>
      </c>
    </row>
    <row r="572" spans="2:16" s="15" customFormat="1" ht="12.75">
      <c r="B572" s="102"/>
      <c r="D572" s="7"/>
      <c r="E572" s="7"/>
      <c r="F572" s="154"/>
      <c r="G572" s="7"/>
      <c r="H572" s="7"/>
      <c r="I572" s="7"/>
      <c r="J572" s="7"/>
      <c r="K572" s="7"/>
      <c r="L572" s="7"/>
      <c r="M572" s="7"/>
      <c r="N572" s="7"/>
      <c r="O572" s="7"/>
      <c r="P572" s="7"/>
    </row>
    <row r="573" spans="2:16" s="15" customFormat="1" ht="25.5">
      <c r="B573" s="102"/>
      <c r="C573" s="15" t="s">
        <v>598</v>
      </c>
      <c r="D573" s="7">
        <v>0.64</v>
      </c>
      <c r="E573" s="7">
        <v>548</v>
      </c>
      <c r="F573" s="154">
        <v>548</v>
      </c>
      <c r="G573" s="7">
        <v>438</v>
      </c>
      <c r="H573" s="7">
        <v>55</v>
      </c>
      <c r="I573" s="7">
        <v>55</v>
      </c>
      <c r="J573" s="7"/>
      <c r="K573" s="7"/>
      <c r="M573" s="7">
        <v>548</v>
      </c>
      <c r="N573" s="7"/>
      <c r="O573" s="7"/>
      <c r="P573" s="7"/>
    </row>
    <row r="574" spans="2:16" s="15" customFormat="1" ht="12.75">
      <c r="B574" s="102"/>
      <c r="D574" s="7"/>
      <c r="E574" s="7"/>
      <c r="F574" s="154"/>
      <c r="G574" s="7"/>
      <c r="H574" s="7"/>
      <c r="I574" s="7"/>
      <c r="J574" s="7"/>
      <c r="K574" s="7"/>
      <c r="L574" s="7"/>
      <c r="M574" s="7"/>
      <c r="N574" s="7"/>
      <c r="O574" s="7"/>
      <c r="P574" s="7"/>
    </row>
    <row r="575" spans="2:16" s="15" customFormat="1" ht="12.75">
      <c r="B575" s="102"/>
      <c r="C575" s="15" t="s">
        <v>585</v>
      </c>
      <c r="D575" s="7">
        <v>6</v>
      </c>
      <c r="E575" s="7">
        <v>720</v>
      </c>
      <c r="F575" s="154">
        <v>720</v>
      </c>
      <c r="G575" s="7"/>
      <c r="H575" s="7"/>
      <c r="I575" s="7">
        <v>250</v>
      </c>
      <c r="J575" s="7">
        <v>470</v>
      </c>
      <c r="K575" s="7">
        <v>160</v>
      </c>
      <c r="L575" s="7">
        <v>140</v>
      </c>
      <c r="M575" s="7">
        <v>140</v>
      </c>
      <c r="N575" s="7">
        <v>140</v>
      </c>
      <c r="O575" s="7">
        <v>140</v>
      </c>
      <c r="P575" s="7"/>
    </row>
    <row r="576" spans="2:16" s="15" customFormat="1" ht="12.75">
      <c r="B576" s="102"/>
      <c r="D576" s="7"/>
      <c r="E576" s="7"/>
      <c r="F576" s="154"/>
      <c r="G576" s="7"/>
      <c r="H576" s="7"/>
      <c r="I576" s="7"/>
      <c r="J576" s="7"/>
      <c r="K576" s="7"/>
      <c r="L576" s="7"/>
      <c r="M576" s="7"/>
      <c r="N576" s="7"/>
      <c r="O576" s="7"/>
      <c r="P576" s="7"/>
    </row>
    <row r="577" spans="2:16" s="15" customFormat="1" ht="38.25">
      <c r="B577" s="102"/>
      <c r="C577" s="15" t="s">
        <v>599</v>
      </c>
      <c r="D577" s="7">
        <v>2.5</v>
      </c>
      <c r="E577" s="7">
        <v>600</v>
      </c>
      <c r="F577" s="154">
        <v>600</v>
      </c>
      <c r="G577" s="7">
        <v>300</v>
      </c>
      <c r="H577" s="7">
        <v>150</v>
      </c>
      <c r="I577" s="7">
        <v>150</v>
      </c>
      <c r="J577" s="7"/>
      <c r="L577" s="7">
        <v>600</v>
      </c>
      <c r="M577" s="7"/>
      <c r="N577" s="7"/>
      <c r="O577" s="7"/>
      <c r="P577" s="7"/>
    </row>
    <row r="578" spans="2:16" s="15" customFormat="1" ht="12.75">
      <c r="B578" s="102"/>
      <c r="D578" s="7"/>
      <c r="E578" s="7"/>
      <c r="F578" s="154"/>
      <c r="G578" s="7"/>
      <c r="H578" s="7"/>
      <c r="I578" s="7"/>
      <c r="J578" s="7"/>
      <c r="K578" s="7"/>
      <c r="L578" s="7"/>
      <c r="M578" s="7"/>
      <c r="N578" s="7"/>
      <c r="O578" s="7"/>
      <c r="P578" s="7"/>
    </row>
    <row r="579" spans="2:16" s="15" customFormat="1" ht="25.5">
      <c r="B579" s="102"/>
      <c r="C579" s="15" t="s">
        <v>358</v>
      </c>
      <c r="D579" s="7">
        <v>1.7</v>
      </c>
      <c r="E579" s="7">
        <v>450</v>
      </c>
      <c r="F579" s="154">
        <v>450</v>
      </c>
      <c r="G579" s="7">
        <v>350</v>
      </c>
      <c r="H579" s="7">
        <v>50</v>
      </c>
      <c r="I579" s="7">
        <v>50</v>
      </c>
      <c r="J579" s="7"/>
      <c r="K579" s="7">
        <v>450</v>
      </c>
      <c r="L579" s="7"/>
      <c r="M579" s="7"/>
      <c r="N579" s="7"/>
      <c r="O579" s="7"/>
      <c r="P579" s="7"/>
    </row>
    <row r="580" spans="2:16" s="15" customFormat="1" ht="12.75">
      <c r="B580" s="102"/>
      <c r="D580" s="7"/>
      <c r="E580" s="7"/>
      <c r="F580" s="154"/>
      <c r="G580" s="7"/>
      <c r="H580" s="7"/>
      <c r="I580" s="7"/>
      <c r="J580" s="7"/>
      <c r="K580" s="7"/>
      <c r="L580" s="7"/>
      <c r="M580" s="7"/>
      <c r="N580" s="7"/>
      <c r="O580" s="7"/>
      <c r="P580" s="7"/>
    </row>
    <row r="581" spans="2:16" s="15" customFormat="1" ht="12.75">
      <c r="B581" s="102"/>
      <c r="C581" s="15" t="s">
        <v>359</v>
      </c>
      <c r="D581" s="7">
        <v>6</v>
      </c>
      <c r="E581" s="7">
        <v>720</v>
      </c>
      <c r="F581" s="154">
        <v>720</v>
      </c>
      <c r="G581" s="7"/>
      <c r="H581" s="7"/>
      <c r="I581" s="7">
        <v>250</v>
      </c>
      <c r="J581" s="7">
        <v>470</v>
      </c>
      <c r="K581" s="7"/>
      <c r="L581" s="7"/>
      <c r="M581" s="7">
        <v>240</v>
      </c>
      <c r="N581" s="7">
        <v>240</v>
      </c>
      <c r="O581" s="7">
        <v>240</v>
      </c>
      <c r="P581" s="7"/>
    </row>
    <row r="582" spans="2:16" s="15" customFormat="1" ht="12.75">
      <c r="B582" s="102"/>
      <c r="D582" s="7"/>
      <c r="E582" s="7"/>
      <c r="F582" s="154"/>
      <c r="G582" s="7"/>
      <c r="H582" s="7"/>
      <c r="I582" s="7"/>
      <c r="J582" s="7"/>
      <c r="K582" s="7"/>
      <c r="L582" s="7"/>
      <c r="M582" s="7"/>
      <c r="N582" s="7"/>
      <c r="O582" s="7"/>
      <c r="P582" s="7"/>
    </row>
    <row r="583" spans="2:16" s="15" customFormat="1" ht="25.5">
      <c r="B583" s="102"/>
      <c r="C583" s="15" t="s">
        <v>360</v>
      </c>
      <c r="D583" s="7">
        <v>6.408</v>
      </c>
      <c r="E583" s="7">
        <v>3000</v>
      </c>
      <c r="F583" s="154">
        <v>1672</v>
      </c>
      <c r="G583" s="7">
        <v>1372</v>
      </c>
      <c r="H583" s="7">
        <v>150</v>
      </c>
      <c r="I583" s="7">
        <v>150</v>
      </c>
      <c r="J583" s="7"/>
      <c r="K583" s="7"/>
      <c r="L583" s="7">
        <v>459</v>
      </c>
      <c r="M583" s="7">
        <v>100</v>
      </c>
      <c r="N583" s="7">
        <v>556</v>
      </c>
      <c r="O583" s="7">
        <v>557</v>
      </c>
      <c r="P583" s="7">
        <v>1328</v>
      </c>
    </row>
    <row r="584" spans="2:16" s="15" customFormat="1" ht="25.5">
      <c r="B584" s="102"/>
      <c r="C584" s="15" t="s">
        <v>600</v>
      </c>
      <c r="D584" s="7">
        <v>6</v>
      </c>
      <c r="E584" s="7">
        <v>900</v>
      </c>
      <c r="F584" s="154">
        <v>0</v>
      </c>
      <c r="G584" s="7"/>
      <c r="H584" s="7"/>
      <c r="I584" s="7"/>
      <c r="J584" s="7"/>
      <c r="K584" s="7"/>
      <c r="L584" s="7"/>
      <c r="M584" s="7"/>
      <c r="N584" s="7"/>
      <c r="O584" s="7"/>
      <c r="P584" s="7">
        <v>900</v>
      </c>
    </row>
    <row r="585" spans="2:16" s="15" customFormat="1" ht="12.75">
      <c r="B585" s="102"/>
      <c r="D585" s="7"/>
      <c r="E585" s="7"/>
      <c r="F585" s="154"/>
      <c r="G585" s="7"/>
      <c r="H585" s="7"/>
      <c r="I585" s="7"/>
      <c r="J585" s="7"/>
      <c r="K585" s="7"/>
      <c r="L585" s="7"/>
      <c r="M585" s="7"/>
      <c r="N585" s="7"/>
      <c r="O585" s="7"/>
      <c r="P585" s="7"/>
    </row>
    <row r="586" spans="2:16" s="15" customFormat="1" ht="12.75">
      <c r="B586" s="102"/>
      <c r="C586" s="15" t="s">
        <v>359</v>
      </c>
      <c r="D586" s="7">
        <v>4</v>
      </c>
      <c r="E586" s="7">
        <v>480</v>
      </c>
      <c r="F586" s="154">
        <v>480</v>
      </c>
      <c r="G586" s="7"/>
      <c r="H586" s="7"/>
      <c r="I586" s="7">
        <v>80</v>
      </c>
      <c r="J586" s="7">
        <v>400</v>
      </c>
      <c r="K586" s="7"/>
      <c r="L586" s="7"/>
      <c r="M586" s="7"/>
      <c r="N586" s="7">
        <v>240</v>
      </c>
      <c r="O586" s="7">
        <v>240</v>
      </c>
      <c r="P586" s="7"/>
    </row>
    <row r="587" spans="2:16" s="15" customFormat="1" ht="12.75">
      <c r="B587" s="102"/>
      <c r="D587" s="7"/>
      <c r="E587" s="7"/>
      <c r="F587" s="154"/>
      <c r="G587" s="7"/>
      <c r="H587" s="7"/>
      <c r="I587" s="7"/>
      <c r="J587" s="7"/>
      <c r="K587" s="7"/>
      <c r="L587" s="7"/>
      <c r="M587" s="7"/>
      <c r="N587" s="7"/>
      <c r="O587" s="7"/>
      <c r="P587" s="7"/>
    </row>
    <row r="588" spans="2:16" s="15" customFormat="1" ht="25.5">
      <c r="B588" s="102"/>
      <c r="C588" s="15" t="s">
        <v>601</v>
      </c>
      <c r="D588" s="7">
        <v>4</v>
      </c>
      <c r="E588" s="7">
        <v>1800</v>
      </c>
      <c r="F588" s="154">
        <v>0</v>
      </c>
      <c r="G588" s="7"/>
      <c r="H588" s="7"/>
      <c r="I588" s="7"/>
      <c r="J588" s="7"/>
      <c r="K588" s="7"/>
      <c r="L588" s="7"/>
      <c r="M588" s="7"/>
      <c r="N588" s="7"/>
      <c r="P588" s="7">
        <v>1800</v>
      </c>
    </row>
    <row r="589" spans="2:16" s="15" customFormat="1" ht="12.75">
      <c r="B589" s="102"/>
      <c r="D589" s="7"/>
      <c r="E589" s="7"/>
      <c r="F589" s="154"/>
      <c r="G589" s="7"/>
      <c r="H589" s="7"/>
      <c r="I589" s="7"/>
      <c r="J589" s="7"/>
      <c r="K589" s="7"/>
      <c r="L589" s="7"/>
      <c r="M589" s="7"/>
      <c r="N589" s="7"/>
      <c r="O589" s="7"/>
      <c r="P589" s="7"/>
    </row>
    <row r="590" spans="2:16" s="15" customFormat="1" ht="38.25">
      <c r="B590" s="102"/>
      <c r="C590" s="15" t="s">
        <v>174</v>
      </c>
      <c r="D590" s="7"/>
      <c r="E590" s="7">
        <v>15</v>
      </c>
      <c r="F590" s="154">
        <v>15</v>
      </c>
      <c r="G590" s="7"/>
      <c r="H590" s="7"/>
      <c r="I590" s="7">
        <v>15</v>
      </c>
      <c r="J590" s="7"/>
      <c r="K590" s="7">
        <v>15</v>
      </c>
      <c r="L590" s="7"/>
      <c r="M590" s="7"/>
      <c r="N590" s="7"/>
      <c r="O590" s="7"/>
      <c r="P590" s="7"/>
    </row>
    <row r="591" spans="2:16" s="15" customFormat="1" ht="12.75">
      <c r="B591" s="102"/>
      <c r="D591" s="7"/>
      <c r="E591" s="7"/>
      <c r="F591" s="154"/>
      <c r="G591" s="7"/>
      <c r="H591" s="7"/>
      <c r="I591" s="7"/>
      <c r="J591" s="7"/>
      <c r="K591" s="7"/>
      <c r="L591" s="7"/>
      <c r="M591" s="7"/>
      <c r="N591" s="7"/>
      <c r="O591" s="7"/>
      <c r="P591" s="7"/>
    </row>
    <row r="592" spans="2:16" s="15" customFormat="1" ht="15">
      <c r="B592" s="124" t="s">
        <v>732</v>
      </c>
      <c r="D592" s="20">
        <f aca="true" t="shared" si="22" ref="D592:P592">D593+D595+D597+D599+D601+D603+D605+D607+D609+D610+D611+D612+D613+D614+D615+D616</f>
        <v>50.900000000000006</v>
      </c>
      <c r="E592" s="20">
        <f t="shared" si="22"/>
        <v>22882.93</v>
      </c>
      <c r="F592" s="157">
        <f>F593+F595+F597+F599+F601+F603+F605+F607+F609+F610+F611+F612+F613+F614+F615+F616</f>
        <v>6880</v>
      </c>
      <c r="G592" s="20">
        <f t="shared" si="22"/>
        <v>6414</v>
      </c>
      <c r="H592" s="20">
        <f t="shared" si="22"/>
        <v>122</v>
      </c>
      <c r="I592" s="20">
        <f t="shared" si="22"/>
        <v>344</v>
      </c>
      <c r="J592" s="20">
        <f t="shared" si="22"/>
        <v>0</v>
      </c>
      <c r="K592" s="20">
        <f t="shared" si="22"/>
        <v>1400</v>
      </c>
      <c r="L592" s="20">
        <f t="shared" si="22"/>
        <v>1400</v>
      </c>
      <c r="M592" s="20">
        <f t="shared" si="22"/>
        <v>1400</v>
      </c>
      <c r="N592" s="20">
        <f t="shared" si="22"/>
        <v>1380</v>
      </c>
      <c r="O592" s="20">
        <f t="shared" si="22"/>
        <v>1300</v>
      </c>
      <c r="P592" s="20">
        <f t="shared" si="22"/>
        <v>16002.93</v>
      </c>
    </row>
    <row r="593" spans="2:16" s="15" customFormat="1" ht="14.25">
      <c r="B593" s="129" t="s">
        <v>733</v>
      </c>
      <c r="C593" s="102" t="s">
        <v>728</v>
      </c>
      <c r="D593" s="7">
        <v>4</v>
      </c>
      <c r="E593" s="7">
        <v>1348.4</v>
      </c>
      <c r="F593" s="154">
        <v>0</v>
      </c>
      <c r="G593" s="7"/>
      <c r="H593" s="7"/>
      <c r="I593" s="7"/>
      <c r="J593" s="7"/>
      <c r="K593" s="7"/>
      <c r="L593" s="7"/>
      <c r="M593" s="7"/>
      <c r="N593" s="7"/>
      <c r="O593" s="7"/>
      <c r="P593" s="7">
        <v>1348.4</v>
      </c>
    </row>
    <row r="594" spans="2:16" s="15" customFormat="1" ht="14.25">
      <c r="B594" s="129" t="s">
        <v>734</v>
      </c>
      <c r="C594" s="102"/>
      <c r="D594" s="7"/>
      <c r="E594" s="7"/>
      <c r="F594" s="154"/>
      <c r="G594" s="7"/>
      <c r="H594" s="7"/>
      <c r="I594" s="7"/>
      <c r="J594" s="7"/>
      <c r="K594" s="7"/>
      <c r="L594" s="7"/>
      <c r="M594" s="7"/>
      <c r="N594" s="7"/>
      <c r="O594" s="7"/>
      <c r="P594" s="7"/>
    </row>
    <row r="595" spans="2:16" s="15" customFormat="1" ht="12.75">
      <c r="B595" s="102"/>
      <c r="C595" s="102" t="s">
        <v>729</v>
      </c>
      <c r="D595" s="7">
        <v>5</v>
      </c>
      <c r="E595" s="7">
        <v>1685.8</v>
      </c>
      <c r="F595" s="154">
        <v>0</v>
      </c>
      <c r="G595" s="7"/>
      <c r="H595" s="7"/>
      <c r="I595" s="7"/>
      <c r="J595" s="7"/>
      <c r="K595" s="7"/>
      <c r="L595" s="7"/>
      <c r="M595" s="7"/>
      <c r="N595" s="7"/>
      <c r="O595" s="7"/>
      <c r="P595" s="7">
        <v>1685.8</v>
      </c>
    </row>
    <row r="596" spans="2:16" s="15" customFormat="1" ht="12.75">
      <c r="B596" s="102"/>
      <c r="C596" s="102"/>
      <c r="D596" s="7"/>
      <c r="E596" s="7"/>
      <c r="F596" s="154"/>
      <c r="G596" s="7"/>
      <c r="H596" s="7"/>
      <c r="I596" s="7"/>
      <c r="J596" s="7"/>
      <c r="K596" s="7"/>
      <c r="L596" s="7"/>
      <c r="M596" s="7"/>
      <c r="N596" s="7"/>
      <c r="O596" s="7"/>
      <c r="P596" s="7"/>
    </row>
    <row r="597" spans="2:16" s="15" customFormat="1" ht="12.75">
      <c r="B597" s="102"/>
      <c r="C597" s="102" t="s">
        <v>730</v>
      </c>
      <c r="D597" s="7">
        <v>12</v>
      </c>
      <c r="E597" s="7">
        <v>3751.23</v>
      </c>
      <c r="F597" s="154">
        <v>0</v>
      </c>
      <c r="G597" s="7"/>
      <c r="H597" s="7"/>
      <c r="I597" s="7"/>
      <c r="J597" s="7"/>
      <c r="K597" s="7"/>
      <c r="L597" s="7"/>
      <c r="M597" s="7"/>
      <c r="N597" s="7"/>
      <c r="O597" s="7"/>
      <c r="P597" s="7">
        <v>3751.23</v>
      </c>
    </row>
    <row r="598" spans="2:16" s="15" customFormat="1" ht="12.75">
      <c r="B598" s="102"/>
      <c r="C598" s="102"/>
      <c r="D598" s="7"/>
      <c r="E598" s="7"/>
      <c r="F598" s="154"/>
      <c r="G598" s="7"/>
      <c r="H598" s="7"/>
      <c r="I598" s="7"/>
      <c r="J598" s="7"/>
      <c r="K598" s="7"/>
      <c r="L598" s="7"/>
      <c r="M598" s="7"/>
      <c r="N598" s="7"/>
      <c r="O598" s="7"/>
      <c r="P598" s="7"/>
    </row>
    <row r="599" spans="2:16" s="15" customFormat="1" ht="12.75">
      <c r="B599" s="102"/>
      <c r="C599" s="102" t="s">
        <v>731</v>
      </c>
      <c r="D599" s="7">
        <v>9</v>
      </c>
      <c r="E599" s="7">
        <v>3533.5</v>
      </c>
      <c r="F599" s="154">
        <v>0</v>
      </c>
      <c r="P599" s="7">
        <v>3533.5</v>
      </c>
    </row>
    <row r="600" spans="2:6" s="111" customFormat="1" ht="12.75">
      <c r="B600" s="137"/>
      <c r="F600" s="173"/>
    </row>
    <row r="601" spans="1:16" s="14" customFormat="1" ht="12.75">
      <c r="A601" s="6"/>
      <c r="B601" s="81"/>
      <c r="C601" s="14" t="s">
        <v>602</v>
      </c>
      <c r="D601" s="6">
        <v>4.2</v>
      </c>
      <c r="E601" s="6">
        <v>3549</v>
      </c>
      <c r="F601" s="164">
        <v>0</v>
      </c>
      <c r="G601" s="6"/>
      <c r="H601" s="6"/>
      <c r="I601" s="6"/>
      <c r="J601" s="6"/>
      <c r="K601" s="6"/>
      <c r="L601" s="6"/>
      <c r="M601" s="6"/>
      <c r="N601" s="6"/>
      <c r="O601" s="6"/>
      <c r="P601" s="6">
        <v>3549</v>
      </c>
    </row>
    <row r="602" spans="1:15" s="14" customFormat="1" ht="12.75">
      <c r="A602" s="6"/>
      <c r="B602" s="83"/>
      <c r="D602" s="6"/>
      <c r="E602" s="6"/>
      <c r="F602" s="164"/>
      <c r="G602" s="6"/>
      <c r="H602" s="6"/>
      <c r="I602" s="6"/>
      <c r="J602" s="6"/>
      <c r="K602" s="6"/>
      <c r="L602" s="6"/>
      <c r="M602" s="6"/>
      <c r="N602" s="6"/>
      <c r="O602" s="6"/>
    </row>
    <row r="603" spans="1:15" s="14" customFormat="1" ht="12.75">
      <c r="A603" s="6"/>
      <c r="B603" s="83"/>
      <c r="C603" s="14" t="s">
        <v>361</v>
      </c>
      <c r="D603" s="6">
        <v>8</v>
      </c>
      <c r="E603" s="6">
        <v>6760</v>
      </c>
      <c r="F603" s="164">
        <v>6760</v>
      </c>
      <c r="G603" s="6">
        <v>6300</v>
      </c>
      <c r="H603" s="6">
        <v>122</v>
      </c>
      <c r="I603" s="6">
        <v>338</v>
      </c>
      <c r="J603" s="6"/>
      <c r="K603" s="6">
        <v>1400</v>
      </c>
      <c r="L603" s="6">
        <v>1400</v>
      </c>
      <c r="M603" s="6">
        <v>1400</v>
      </c>
      <c r="N603" s="6">
        <v>1260</v>
      </c>
      <c r="O603" s="6">
        <v>1300</v>
      </c>
    </row>
    <row r="604" spans="1:15" s="14" customFormat="1" ht="12.75">
      <c r="A604" s="6"/>
      <c r="B604" s="83"/>
      <c r="D604" s="6"/>
      <c r="E604" s="6"/>
      <c r="F604" s="164"/>
      <c r="G604" s="6"/>
      <c r="H604" s="6"/>
      <c r="I604" s="6"/>
      <c r="J604" s="6"/>
      <c r="K604" s="6"/>
      <c r="L604" s="6"/>
      <c r="M604" s="6"/>
      <c r="N604" s="6"/>
      <c r="O604" s="6"/>
    </row>
    <row r="605" spans="1:15" s="14" customFormat="1" ht="12.75">
      <c r="A605" s="6"/>
      <c r="B605" s="83"/>
      <c r="C605" s="14" t="s">
        <v>362</v>
      </c>
      <c r="D605" s="6">
        <v>1</v>
      </c>
      <c r="E605" s="6">
        <v>120</v>
      </c>
      <c r="F605" s="164">
        <v>120</v>
      </c>
      <c r="G605" s="6">
        <v>114</v>
      </c>
      <c r="H605" s="6"/>
      <c r="I605" s="6">
        <v>6</v>
      </c>
      <c r="J605" s="6"/>
      <c r="K605" s="6"/>
      <c r="L605" s="6"/>
      <c r="M605" s="6"/>
      <c r="N605" s="6">
        <v>120</v>
      </c>
      <c r="O605" s="6"/>
    </row>
    <row r="606" spans="1:15" s="14" customFormat="1" ht="12.75">
      <c r="A606" s="6"/>
      <c r="B606" s="83"/>
      <c r="D606" s="6"/>
      <c r="E606" s="6"/>
      <c r="F606" s="164"/>
      <c r="G606" s="6"/>
      <c r="H606" s="6"/>
      <c r="I606" s="6"/>
      <c r="J606" s="6"/>
      <c r="K606" s="6"/>
      <c r="L606" s="6"/>
      <c r="M606" s="6"/>
      <c r="N606" s="6"/>
      <c r="O606" s="6"/>
    </row>
    <row r="607" spans="1:16" s="14" customFormat="1" ht="25.5">
      <c r="A607" s="6"/>
      <c r="B607" s="83"/>
      <c r="C607" s="14" t="s">
        <v>603</v>
      </c>
      <c r="D607" s="6">
        <v>1</v>
      </c>
      <c r="E607" s="6">
        <v>845</v>
      </c>
      <c r="F607" s="164">
        <v>0</v>
      </c>
      <c r="G607" s="6"/>
      <c r="H607" s="6"/>
      <c r="I607" s="6"/>
      <c r="J607" s="6"/>
      <c r="K607" s="6"/>
      <c r="L607" s="6"/>
      <c r="M607" s="6"/>
      <c r="N607" s="6"/>
      <c r="O607" s="6"/>
      <c r="P607" s="6">
        <v>845</v>
      </c>
    </row>
    <row r="608" spans="2:6" ht="12.75">
      <c r="B608" s="89"/>
      <c r="F608" s="163"/>
    </row>
    <row r="609" spans="1:16" s="70" customFormat="1" ht="45.75" customHeight="1">
      <c r="A609" s="21"/>
      <c r="B609" s="122"/>
      <c r="C609" s="67" t="s">
        <v>686</v>
      </c>
      <c r="D609" s="21">
        <v>2.2</v>
      </c>
      <c r="E609" s="21">
        <v>650</v>
      </c>
      <c r="F609" s="175">
        <v>0</v>
      </c>
      <c r="G609" s="21"/>
      <c r="H609" s="21"/>
      <c r="I609" s="21"/>
      <c r="J609" s="35"/>
      <c r="K609" s="21"/>
      <c r="L609" s="21"/>
      <c r="M609" s="21"/>
      <c r="N609" s="21"/>
      <c r="O609" s="21"/>
      <c r="P609" s="21">
        <v>650</v>
      </c>
    </row>
    <row r="610" spans="1:16" s="70" customFormat="1" ht="38.25" customHeight="1">
      <c r="A610" s="21"/>
      <c r="B610" s="66"/>
      <c r="C610" s="67" t="s">
        <v>687</v>
      </c>
      <c r="D610" s="21">
        <v>0.6</v>
      </c>
      <c r="E610" s="21">
        <v>90</v>
      </c>
      <c r="F610" s="175">
        <v>0</v>
      </c>
      <c r="G610" s="21"/>
      <c r="H610" s="21"/>
      <c r="I610" s="21"/>
      <c r="J610" s="35"/>
      <c r="K610" s="21"/>
      <c r="L610" s="21"/>
      <c r="M610" s="21"/>
      <c r="N610" s="21"/>
      <c r="O610" s="21"/>
      <c r="P610" s="21">
        <v>90</v>
      </c>
    </row>
    <row r="611" spans="1:16" s="70" customFormat="1" ht="36" customHeight="1">
      <c r="A611" s="21"/>
      <c r="B611" s="66"/>
      <c r="C611" s="67" t="s">
        <v>688</v>
      </c>
      <c r="D611" s="21">
        <v>0.6</v>
      </c>
      <c r="E611" s="21">
        <v>90</v>
      </c>
      <c r="F611" s="175">
        <v>0</v>
      </c>
      <c r="G611" s="21"/>
      <c r="H611" s="21"/>
      <c r="I611" s="21"/>
      <c r="J611" s="35"/>
      <c r="K611" s="21"/>
      <c r="L611" s="21"/>
      <c r="M611" s="21"/>
      <c r="N611" s="21"/>
      <c r="O611" s="21"/>
      <c r="P611" s="21">
        <v>90</v>
      </c>
    </row>
    <row r="612" spans="1:16" s="70" customFormat="1" ht="39.75" customHeight="1">
      <c r="A612" s="21"/>
      <c r="B612" s="66"/>
      <c r="C612" s="67" t="s">
        <v>604</v>
      </c>
      <c r="D612" s="21">
        <v>0.15</v>
      </c>
      <c r="E612" s="21">
        <v>30</v>
      </c>
      <c r="F612" s="175">
        <v>0</v>
      </c>
      <c r="G612" s="21"/>
      <c r="H612" s="21"/>
      <c r="I612" s="21"/>
      <c r="J612" s="35"/>
      <c r="K612" s="21"/>
      <c r="L612" s="21"/>
      <c r="M612" s="21"/>
      <c r="N612" s="21"/>
      <c r="O612" s="21"/>
      <c r="P612" s="21">
        <v>30</v>
      </c>
    </row>
    <row r="613" spans="1:16" s="70" customFormat="1" ht="39.75" customHeight="1">
      <c r="A613" s="21"/>
      <c r="B613" s="66"/>
      <c r="C613" s="67" t="s">
        <v>605</v>
      </c>
      <c r="D613" s="21">
        <v>0.8</v>
      </c>
      <c r="E613" s="21">
        <v>120</v>
      </c>
      <c r="F613" s="175">
        <v>0</v>
      </c>
      <c r="G613" s="21"/>
      <c r="H613" s="21"/>
      <c r="I613" s="21"/>
      <c r="J613" s="35"/>
      <c r="K613" s="21"/>
      <c r="L613" s="21"/>
      <c r="M613" s="21"/>
      <c r="N613" s="21"/>
      <c r="O613" s="21"/>
      <c r="P613" s="21">
        <v>120</v>
      </c>
    </row>
    <row r="614" spans="1:16" s="70" customFormat="1" ht="37.5" customHeight="1">
      <c r="A614" s="21"/>
      <c r="B614" s="66"/>
      <c r="C614" s="67" t="s">
        <v>689</v>
      </c>
      <c r="D614" s="21">
        <v>1.35</v>
      </c>
      <c r="E614" s="21">
        <v>150</v>
      </c>
      <c r="F614" s="175">
        <v>0</v>
      </c>
      <c r="G614" s="21"/>
      <c r="H614" s="21"/>
      <c r="I614" s="21"/>
      <c r="J614" s="35"/>
      <c r="K614" s="21"/>
      <c r="L614" s="21"/>
      <c r="M614" s="21"/>
      <c r="N614" s="21"/>
      <c r="O614" s="21"/>
      <c r="P614" s="21">
        <v>150</v>
      </c>
    </row>
    <row r="615" spans="1:16" s="70" customFormat="1" ht="25.5" customHeight="1">
      <c r="A615" s="21"/>
      <c r="B615" s="66"/>
      <c r="C615" s="67" t="s">
        <v>690</v>
      </c>
      <c r="D615" s="21">
        <v>0.5</v>
      </c>
      <c r="E615" s="21">
        <v>80</v>
      </c>
      <c r="F615" s="175">
        <v>0</v>
      </c>
      <c r="G615" s="21"/>
      <c r="H615" s="21"/>
      <c r="I615" s="21"/>
      <c r="J615" s="35"/>
      <c r="K615" s="21"/>
      <c r="L615" s="21"/>
      <c r="M615" s="21"/>
      <c r="N615" s="21"/>
      <c r="O615" s="21"/>
      <c r="P615" s="21">
        <v>80</v>
      </c>
    </row>
    <row r="616" spans="1:16" s="70" customFormat="1" ht="38.25" customHeight="1">
      <c r="A616" s="21"/>
      <c r="B616" s="66"/>
      <c r="C616" s="67" t="s">
        <v>606</v>
      </c>
      <c r="D616" s="21">
        <v>0.5</v>
      </c>
      <c r="E616" s="21">
        <v>80</v>
      </c>
      <c r="F616" s="175">
        <v>0</v>
      </c>
      <c r="G616" s="21"/>
      <c r="H616" s="21"/>
      <c r="I616" s="21"/>
      <c r="J616" s="35"/>
      <c r="K616" s="21"/>
      <c r="L616" s="21"/>
      <c r="M616" s="21"/>
      <c r="N616" s="21"/>
      <c r="O616" s="21"/>
      <c r="P616" s="21">
        <v>80</v>
      </c>
    </row>
    <row r="617" spans="2:6" ht="12.75">
      <c r="B617" s="89"/>
      <c r="F617" s="163"/>
    </row>
    <row r="618" spans="2:16" ht="15">
      <c r="B618" s="139" t="s">
        <v>363</v>
      </c>
      <c r="D618" s="30">
        <f aca="true" t="shared" si="23" ref="D618:P618">D619+D621+D623+D625+D627+D629+D631+D633+D635+D637+D639+D641+D643+D645+D647+D649+D651</f>
        <v>54.84</v>
      </c>
      <c r="E618" s="30">
        <f t="shared" si="23"/>
        <v>16308</v>
      </c>
      <c r="F618" s="180">
        <f>F619+F621+F623+F625+F627+F629+F631+F633+F635+F637+F639+F641+F643+F645+F647+F649+F651</f>
        <v>3640</v>
      </c>
      <c r="G618" s="30">
        <f t="shared" si="23"/>
        <v>3460</v>
      </c>
      <c r="H618" s="30">
        <f t="shared" si="23"/>
        <v>90</v>
      </c>
      <c r="I618" s="30">
        <f t="shared" si="23"/>
        <v>90</v>
      </c>
      <c r="J618" s="30">
        <f t="shared" si="23"/>
        <v>0</v>
      </c>
      <c r="K618" s="30">
        <f t="shared" si="23"/>
        <v>728</v>
      </c>
      <c r="L618" s="30">
        <f t="shared" si="23"/>
        <v>722</v>
      </c>
      <c r="M618" s="30">
        <f t="shared" si="23"/>
        <v>750</v>
      </c>
      <c r="N618" s="30">
        <f t="shared" si="23"/>
        <v>750</v>
      </c>
      <c r="O618" s="30">
        <f t="shared" si="23"/>
        <v>690</v>
      </c>
      <c r="P618" s="30">
        <f t="shared" si="23"/>
        <v>12668</v>
      </c>
    </row>
    <row r="619" spans="1:16" s="15" customFormat="1" ht="12.75">
      <c r="A619" s="7"/>
      <c r="B619" s="102"/>
      <c r="C619" s="15" t="s">
        <v>364</v>
      </c>
      <c r="D619" s="7">
        <v>1.5</v>
      </c>
      <c r="E619" s="7">
        <v>400</v>
      </c>
      <c r="F619" s="154">
        <v>400</v>
      </c>
      <c r="G619" s="7">
        <v>340</v>
      </c>
      <c r="H619" s="7">
        <v>30</v>
      </c>
      <c r="I619" s="7">
        <v>30</v>
      </c>
      <c r="J619" s="7"/>
      <c r="K619" s="7">
        <v>400</v>
      </c>
      <c r="L619" s="7"/>
      <c r="M619" s="7"/>
      <c r="N619" s="7"/>
      <c r="O619" s="7"/>
      <c r="P619" s="7"/>
    </row>
    <row r="620" spans="1:16" s="15" customFormat="1" ht="12.75">
      <c r="A620" s="7"/>
      <c r="B620" s="101"/>
      <c r="D620" s="7"/>
      <c r="E620" s="7"/>
      <c r="F620" s="154"/>
      <c r="G620" s="7"/>
      <c r="H620" s="7"/>
      <c r="I620" s="7"/>
      <c r="J620" s="7"/>
      <c r="K620" s="7"/>
      <c r="L620" s="7"/>
      <c r="M620" s="7"/>
      <c r="N620" s="7"/>
      <c r="O620" s="7"/>
      <c r="P620" s="7"/>
    </row>
    <row r="621" spans="1:16" s="15" customFormat="1" ht="12.75">
      <c r="A621" s="7"/>
      <c r="B621" s="101"/>
      <c r="C621" s="15" t="s">
        <v>365</v>
      </c>
      <c r="D621" s="7">
        <v>1.5</v>
      </c>
      <c r="E621" s="7">
        <v>300</v>
      </c>
      <c r="F621" s="154">
        <v>300</v>
      </c>
      <c r="G621" s="7">
        <v>260</v>
      </c>
      <c r="H621" s="7">
        <v>20</v>
      </c>
      <c r="I621" s="7">
        <v>20</v>
      </c>
      <c r="J621" s="7"/>
      <c r="K621" s="7">
        <v>300</v>
      </c>
      <c r="L621" s="7"/>
      <c r="M621" s="7"/>
      <c r="N621" s="7"/>
      <c r="O621" s="7"/>
      <c r="P621" s="7"/>
    </row>
    <row r="622" spans="1:16" s="15" customFormat="1" ht="12.75">
      <c r="A622" s="7"/>
      <c r="B622" s="101"/>
      <c r="D622" s="7"/>
      <c r="E622" s="7"/>
      <c r="F622" s="154"/>
      <c r="G622" s="7"/>
      <c r="H622" s="7"/>
      <c r="I622" s="7"/>
      <c r="J622" s="7"/>
      <c r="K622" s="7"/>
      <c r="L622" s="7"/>
      <c r="M622" s="7"/>
      <c r="N622" s="7"/>
      <c r="O622" s="7"/>
      <c r="P622" s="7"/>
    </row>
    <row r="623" spans="1:16" s="15" customFormat="1" ht="12.75">
      <c r="A623" s="7"/>
      <c r="B623" s="101"/>
      <c r="C623" s="15" t="s">
        <v>366</v>
      </c>
      <c r="D623" s="7">
        <v>0.5</v>
      </c>
      <c r="E623" s="7">
        <v>300</v>
      </c>
      <c r="F623" s="154">
        <v>300</v>
      </c>
      <c r="G623" s="7">
        <v>300</v>
      </c>
      <c r="H623" s="7"/>
      <c r="I623" s="7"/>
      <c r="J623" s="7"/>
      <c r="K623" s="7">
        <v>28</v>
      </c>
      <c r="L623" s="7">
        <v>272</v>
      </c>
      <c r="M623" s="7"/>
      <c r="N623" s="7"/>
      <c r="O623" s="7"/>
      <c r="P623" s="7"/>
    </row>
    <row r="624" spans="1:16" s="15" customFormat="1" ht="12.75">
      <c r="A624" s="7"/>
      <c r="B624" s="101"/>
      <c r="D624" s="7"/>
      <c r="E624" s="7"/>
      <c r="F624" s="154"/>
      <c r="G624" s="7"/>
      <c r="H624" s="7"/>
      <c r="I624" s="7"/>
      <c r="J624" s="7"/>
      <c r="K624" s="7"/>
      <c r="L624" s="7"/>
      <c r="M624" s="7"/>
      <c r="N624" s="7"/>
      <c r="O624" s="7"/>
      <c r="P624" s="7"/>
    </row>
    <row r="625" spans="1:16" s="15" customFormat="1" ht="25.5">
      <c r="A625" s="7"/>
      <c r="B625" s="101"/>
      <c r="C625" s="15" t="s">
        <v>367</v>
      </c>
      <c r="D625" s="7">
        <v>2</v>
      </c>
      <c r="E625" s="7">
        <v>300</v>
      </c>
      <c r="F625" s="154">
        <v>300</v>
      </c>
      <c r="G625" s="7">
        <v>220</v>
      </c>
      <c r="H625" s="7">
        <v>40</v>
      </c>
      <c r="I625" s="7">
        <v>40</v>
      </c>
      <c r="J625" s="7"/>
      <c r="L625" s="7">
        <v>300</v>
      </c>
      <c r="M625" s="7"/>
      <c r="N625" s="7"/>
      <c r="O625" s="7"/>
      <c r="P625" s="7"/>
    </row>
    <row r="626" spans="1:16" s="15" customFormat="1" ht="12.75">
      <c r="A626" s="7"/>
      <c r="B626" s="101"/>
      <c r="D626" s="7"/>
      <c r="E626" s="7"/>
      <c r="F626" s="154"/>
      <c r="G626" s="7"/>
      <c r="H626" s="7"/>
      <c r="I626" s="7"/>
      <c r="J626" s="7"/>
      <c r="K626" s="7"/>
      <c r="L626" s="7"/>
      <c r="M626" s="7"/>
      <c r="N626" s="7"/>
      <c r="O626" s="7"/>
      <c r="P626" s="7"/>
    </row>
    <row r="627" spans="1:16" s="15" customFormat="1" ht="12.75">
      <c r="A627" s="7"/>
      <c r="B627" s="101"/>
      <c r="C627" s="15" t="s">
        <v>368</v>
      </c>
      <c r="D627" s="7">
        <v>1</v>
      </c>
      <c r="E627" s="7">
        <v>300</v>
      </c>
      <c r="F627" s="154">
        <v>0</v>
      </c>
      <c r="G627" s="7"/>
      <c r="H627" s="7"/>
      <c r="I627" s="7"/>
      <c r="J627" s="7"/>
      <c r="K627" s="7"/>
      <c r="L627" s="7"/>
      <c r="M627" s="7"/>
      <c r="N627" s="7"/>
      <c r="P627" s="7">
        <v>300</v>
      </c>
    </row>
    <row r="628" spans="1:16" s="15" customFormat="1" ht="12.75">
      <c r="A628" s="7"/>
      <c r="B628" s="101"/>
      <c r="D628" s="7"/>
      <c r="E628" s="7"/>
      <c r="F628" s="154"/>
      <c r="G628" s="7"/>
      <c r="H628" s="7"/>
      <c r="I628" s="7"/>
      <c r="J628" s="7"/>
      <c r="K628" s="7"/>
      <c r="L628" s="7"/>
      <c r="M628" s="7"/>
      <c r="N628" s="7"/>
      <c r="P628" s="7"/>
    </row>
    <row r="629" spans="1:16" s="15" customFormat="1" ht="12.75">
      <c r="A629" s="7"/>
      <c r="B629" s="101"/>
      <c r="C629" s="15" t="s">
        <v>369</v>
      </c>
      <c r="D629" s="7">
        <v>1.5</v>
      </c>
      <c r="E629" s="7">
        <v>500</v>
      </c>
      <c r="F629" s="154">
        <v>0</v>
      </c>
      <c r="G629" s="7"/>
      <c r="H629" s="7"/>
      <c r="I629" s="7"/>
      <c r="J629" s="7"/>
      <c r="K629" s="7"/>
      <c r="L629" s="7"/>
      <c r="M629" s="7"/>
      <c r="N629" s="7"/>
      <c r="P629" s="7">
        <v>500</v>
      </c>
    </row>
    <row r="630" spans="1:16" s="15" customFormat="1" ht="12.75">
      <c r="A630" s="7"/>
      <c r="B630" s="101"/>
      <c r="D630" s="7"/>
      <c r="E630" s="7"/>
      <c r="F630" s="154"/>
      <c r="G630" s="7"/>
      <c r="H630" s="7"/>
      <c r="I630" s="7"/>
      <c r="J630" s="7"/>
      <c r="K630" s="7"/>
      <c r="L630" s="7"/>
      <c r="M630" s="7"/>
      <c r="N630" s="7"/>
      <c r="O630" s="7"/>
      <c r="P630" s="7"/>
    </row>
    <row r="631" spans="1:16" s="15" customFormat="1" ht="12.75">
      <c r="A631" s="7"/>
      <c r="B631" s="101"/>
      <c r="C631" s="15" t="s">
        <v>370</v>
      </c>
      <c r="D631" s="7">
        <v>0.6</v>
      </c>
      <c r="E631" s="7">
        <v>250</v>
      </c>
      <c r="F631" s="154">
        <v>250</v>
      </c>
      <c r="G631" s="7">
        <v>250</v>
      </c>
      <c r="H631" s="7"/>
      <c r="I631" s="7"/>
      <c r="J631" s="7"/>
      <c r="K631" s="7"/>
      <c r="L631" s="7">
        <v>150</v>
      </c>
      <c r="M631" s="7">
        <v>100</v>
      </c>
      <c r="N631" s="7"/>
      <c r="O631" s="7"/>
      <c r="P631" s="7"/>
    </row>
    <row r="632" spans="1:16" s="15" customFormat="1" ht="12.75">
      <c r="A632" s="7"/>
      <c r="B632" s="101"/>
      <c r="D632" s="7"/>
      <c r="E632" s="7"/>
      <c r="F632" s="154"/>
      <c r="G632" s="7"/>
      <c r="H632" s="7"/>
      <c r="I632" s="7"/>
      <c r="J632" s="7"/>
      <c r="K632" s="7"/>
      <c r="L632" s="7"/>
      <c r="M632" s="7"/>
      <c r="N632" s="7"/>
      <c r="O632" s="7"/>
      <c r="P632" s="7"/>
    </row>
    <row r="633" spans="1:16" s="15" customFormat="1" ht="51">
      <c r="A633" s="7"/>
      <c r="B633" s="101"/>
      <c r="C633" s="15" t="s">
        <v>607</v>
      </c>
      <c r="D633" s="7">
        <v>7.5</v>
      </c>
      <c r="E633" s="7">
        <v>2700</v>
      </c>
      <c r="F633" s="154">
        <v>0</v>
      </c>
      <c r="G633" s="7"/>
      <c r="H633" s="7"/>
      <c r="I633" s="7"/>
      <c r="J633" s="7"/>
      <c r="K633" s="7"/>
      <c r="L633" s="7"/>
      <c r="M633" s="7"/>
      <c r="N633" s="7"/>
      <c r="O633" s="7"/>
      <c r="P633" s="7">
        <v>2700</v>
      </c>
    </row>
    <row r="634" spans="1:16" s="15" customFormat="1" ht="12.75">
      <c r="A634" s="7"/>
      <c r="B634" s="101"/>
      <c r="D634" s="7"/>
      <c r="E634" s="7"/>
      <c r="F634" s="154"/>
      <c r="G634" s="7"/>
      <c r="H634" s="7"/>
      <c r="I634" s="7"/>
      <c r="J634" s="7"/>
      <c r="K634" s="7"/>
      <c r="L634" s="7"/>
      <c r="M634" s="7"/>
      <c r="N634" s="7"/>
      <c r="O634" s="7"/>
      <c r="P634" s="7"/>
    </row>
    <row r="635" spans="1:16" s="15" customFormat="1" ht="12.75">
      <c r="A635" s="7"/>
      <c r="B635" s="101"/>
      <c r="C635" s="15" t="s">
        <v>608</v>
      </c>
      <c r="D635" s="7">
        <v>6</v>
      </c>
      <c r="E635" s="7">
        <v>1600</v>
      </c>
      <c r="F635" s="154">
        <v>0</v>
      </c>
      <c r="G635" s="7"/>
      <c r="H635" s="7"/>
      <c r="I635" s="7"/>
      <c r="J635" s="7"/>
      <c r="K635" s="7"/>
      <c r="L635" s="7"/>
      <c r="M635" s="7"/>
      <c r="N635" s="7"/>
      <c r="O635" s="7"/>
      <c r="P635" s="7">
        <v>1600</v>
      </c>
    </row>
    <row r="636" spans="1:16" s="15" customFormat="1" ht="12.75">
      <c r="A636" s="7"/>
      <c r="B636" s="101"/>
      <c r="D636" s="7"/>
      <c r="E636" s="7"/>
      <c r="F636" s="154"/>
      <c r="G636" s="7"/>
      <c r="H636" s="7"/>
      <c r="I636" s="7"/>
      <c r="J636" s="7"/>
      <c r="K636" s="7"/>
      <c r="L636" s="7"/>
      <c r="M636" s="7"/>
      <c r="N636" s="7"/>
      <c r="O636" s="7"/>
      <c r="P636" s="7"/>
    </row>
    <row r="637" spans="1:16" s="15" customFormat="1" ht="25.5">
      <c r="A637" s="7"/>
      <c r="B637" s="101"/>
      <c r="C637" s="15" t="s">
        <v>609</v>
      </c>
      <c r="D637" s="7">
        <v>0.9</v>
      </c>
      <c r="E637" s="7">
        <v>500</v>
      </c>
      <c r="F637" s="154">
        <v>0</v>
      </c>
      <c r="G637" s="7"/>
      <c r="H637" s="7"/>
      <c r="I637" s="7"/>
      <c r="J637" s="7"/>
      <c r="K637" s="7"/>
      <c r="L637" s="7"/>
      <c r="M637" s="7"/>
      <c r="N637" s="7"/>
      <c r="O637" s="7"/>
      <c r="P637" s="7">
        <v>500</v>
      </c>
    </row>
    <row r="638" spans="1:16" s="15" customFormat="1" ht="12.75">
      <c r="A638" s="7"/>
      <c r="B638" s="101"/>
      <c r="D638" s="7"/>
      <c r="E638" s="7"/>
      <c r="F638" s="154"/>
      <c r="G638" s="7"/>
      <c r="H638" s="7"/>
      <c r="I638" s="7"/>
      <c r="J638" s="7"/>
      <c r="K638" s="7"/>
      <c r="L638" s="7"/>
      <c r="M638" s="7"/>
      <c r="N638" s="7"/>
      <c r="O638" s="7"/>
      <c r="P638" s="7"/>
    </row>
    <row r="639" spans="1:16" s="15" customFormat="1" ht="25.5">
      <c r="A639" s="7"/>
      <c r="B639" s="101"/>
      <c r="C639" s="15" t="s">
        <v>371</v>
      </c>
      <c r="D639" s="7">
        <v>0.95</v>
      </c>
      <c r="E639" s="7">
        <v>400</v>
      </c>
      <c r="F639" s="154">
        <v>0</v>
      </c>
      <c r="G639" s="7"/>
      <c r="H639" s="7"/>
      <c r="I639" s="7"/>
      <c r="J639" s="7"/>
      <c r="K639" s="7"/>
      <c r="L639" s="7"/>
      <c r="M639" s="7"/>
      <c r="N639" s="7"/>
      <c r="O639" s="7"/>
      <c r="P639" s="7">
        <v>400</v>
      </c>
    </row>
    <row r="640" spans="1:16" s="15" customFormat="1" ht="12.75">
      <c r="A640" s="7"/>
      <c r="B640" s="101"/>
      <c r="D640" s="7"/>
      <c r="E640" s="7"/>
      <c r="F640" s="154"/>
      <c r="G640" s="7"/>
      <c r="H640" s="7"/>
      <c r="I640" s="7"/>
      <c r="J640" s="7"/>
      <c r="K640" s="7"/>
      <c r="L640" s="7"/>
      <c r="M640" s="7"/>
      <c r="N640" s="7"/>
      <c r="O640" s="7"/>
      <c r="P640" s="7"/>
    </row>
    <row r="641" spans="1:16" s="15" customFormat="1" ht="38.25">
      <c r="A641" s="7"/>
      <c r="B641" s="101"/>
      <c r="C641" s="15" t="s">
        <v>619</v>
      </c>
      <c r="D641" s="7">
        <v>6.5</v>
      </c>
      <c r="E641" s="7">
        <v>1877</v>
      </c>
      <c r="F641" s="154">
        <v>0</v>
      </c>
      <c r="G641" s="7"/>
      <c r="H641" s="7"/>
      <c r="I641" s="7"/>
      <c r="J641" s="7"/>
      <c r="K641" s="7"/>
      <c r="L641" s="7"/>
      <c r="M641" s="7"/>
      <c r="N641" s="7"/>
      <c r="O641" s="7"/>
      <c r="P641" s="7">
        <v>1877</v>
      </c>
    </row>
    <row r="642" spans="1:16" s="15" customFormat="1" ht="12.75">
      <c r="A642" s="7"/>
      <c r="B642" s="101"/>
      <c r="D642" s="7"/>
      <c r="E642" s="7"/>
      <c r="F642" s="154"/>
      <c r="G642" s="7"/>
      <c r="H642" s="7"/>
      <c r="I642" s="7"/>
      <c r="J642" s="7"/>
      <c r="K642" s="7"/>
      <c r="L642" s="7"/>
      <c r="M642" s="7"/>
      <c r="N642" s="7"/>
      <c r="O642" s="7"/>
      <c r="P642" s="7"/>
    </row>
    <row r="643" spans="1:16" s="15" customFormat="1" ht="12.75">
      <c r="A643" s="7"/>
      <c r="B643" s="101"/>
      <c r="C643" s="15" t="s">
        <v>620</v>
      </c>
      <c r="D643" s="7">
        <v>8.89</v>
      </c>
      <c r="E643" s="7">
        <v>2700</v>
      </c>
      <c r="F643" s="154">
        <v>0</v>
      </c>
      <c r="G643" s="7"/>
      <c r="H643" s="7"/>
      <c r="I643" s="7"/>
      <c r="J643" s="7"/>
      <c r="K643" s="7"/>
      <c r="L643" s="7"/>
      <c r="M643" s="7"/>
      <c r="N643" s="7"/>
      <c r="O643" s="7"/>
      <c r="P643" s="7">
        <v>2700</v>
      </c>
    </row>
    <row r="644" spans="1:16" s="15" customFormat="1" ht="12.75">
      <c r="A644" s="7"/>
      <c r="B644" s="101"/>
      <c r="D644" s="7"/>
      <c r="E644" s="7"/>
      <c r="F644" s="154"/>
      <c r="G644" s="7"/>
      <c r="H644" s="7"/>
      <c r="I644" s="7"/>
      <c r="J644" s="7"/>
      <c r="K644" s="7"/>
      <c r="L644" s="7"/>
      <c r="M644" s="7"/>
      <c r="N644" s="7"/>
      <c r="O644" s="7"/>
      <c r="P644" s="7"/>
    </row>
    <row r="645" spans="1:16" s="15" customFormat="1" ht="25.5">
      <c r="A645" s="7"/>
      <c r="B645" s="101"/>
      <c r="C645" s="15" t="s">
        <v>621</v>
      </c>
      <c r="D645" s="7">
        <v>4.5</v>
      </c>
      <c r="E645" s="7">
        <v>1100</v>
      </c>
      <c r="F645" s="154">
        <v>90</v>
      </c>
      <c r="G645" s="7">
        <v>90</v>
      </c>
      <c r="H645" s="7"/>
      <c r="I645" s="7"/>
      <c r="J645" s="7"/>
      <c r="K645" s="7"/>
      <c r="L645" s="7"/>
      <c r="M645" s="7"/>
      <c r="N645" s="7"/>
      <c r="O645" s="7">
        <v>90</v>
      </c>
      <c r="P645" s="7">
        <v>1010</v>
      </c>
    </row>
    <row r="646" spans="1:16" s="15" customFormat="1" ht="12.75">
      <c r="A646" s="7"/>
      <c r="B646" s="101"/>
      <c r="D646" s="7"/>
      <c r="E646" s="7"/>
      <c r="F646" s="154"/>
      <c r="G646" s="7"/>
      <c r="H646" s="7"/>
      <c r="I646" s="7"/>
      <c r="J646" s="7"/>
      <c r="K646" s="7"/>
      <c r="L646" s="7"/>
      <c r="M646" s="7"/>
      <c r="N646" s="7"/>
      <c r="O646" s="7"/>
      <c r="P646" s="7"/>
    </row>
    <row r="647" spans="1:16" s="15" customFormat="1" ht="51">
      <c r="A647" s="7"/>
      <c r="B647" s="101"/>
      <c r="C647" s="15" t="s">
        <v>622</v>
      </c>
      <c r="D647" s="7">
        <v>4.5</v>
      </c>
      <c r="E647" s="7">
        <v>1200</v>
      </c>
      <c r="F647" s="154">
        <v>1200</v>
      </c>
      <c r="G647" s="7">
        <v>1200</v>
      </c>
      <c r="H647" s="7"/>
      <c r="I647" s="7"/>
      <c r="J647" s="7"/>
      <c r="M647" s="7">
        <v>500</v>
      </c>
      <c r="N647" s="7">
        <v>400</v>
      </c>
      <c r="O647" s="7">
        <v>300</v>
      </c>
      <c r="P647" s="7"/>
    </row>
    <row r="648" spans="1:16" s="15" customFormat="1" ht="12.75">
      <c r="A648" s="7"/>
      <c r="B648" s="101"/>
      <c r="D648" s="7"/>
      <c r="E648" s="7"/>
      <c r="F648" s="154"/>
      <c r="G648" s="7"/>
      <c r="H648" s="7"/>
      <c r="I648" s="7"/>
      <c r="J648" s="7"/>
      <c r="K648" s="7"/>
      <c r="L648" s="7"/>
      <c r="M648" s="7"/>
      <c r="N648" s="7"/>
      <c r="O648" s="7"/>
      <c r="P648" s="7"/>
    </row>
    <row r="649" spans="1:16" s="15" customFormat="1" ht="25.5">
      <c r="A649" s="7"/>
      <c r="B649" s="101"/>
      <c r="C649" s="15" t="s">
        <v>623</v>
      </c>
      <c r="D649" s="7">
        <v>3.5</v>
      </c>
      <c r="E649" s="7">
        <v>1081</v>
      </c>
      <c r="F649" s="154">
        <v>0</v>
      </c>
      <c r="G649" s="7"/>
      <c r="H649" s="7"/>
      <c r="I649" s="7"/>
      <c r="J649" s="7"/>
      <c r="K649" s="7"/>
      <c r="L649" s="7"/>
      <c r="M649" s="7"/>
      <c r="N649" s="7"/>
      <c r="O649" s="7"/>
      <c r="P649" s="7">
        <v>1081</v>
      </c>
    </row>
    <row r="650" spans="1:16" s="15" customFormat="1" ht="12.75">
      <c r="A650" s="7"/>
      <c r="B650" s="101"/>
      <c r="D650" s="7"/>
      <c r="E650" s="7"/>
      <c r="F650" s="154"/>
      <c r="G650" s="7"/>
      <c r="H650" s="7"/>
      <c r="I650" s="7"/>
      <c r="J650" s="7"/>
      <c r="K650" s="7"/>
      <c r="L650" s="7"/>
      <c r="M650" s="7"/>
      <c r="N650" s="7"/>
      <c r="O650" s="7"/>
      <c r="P650" s="7"/>
    </row>
    <row r="651" spans="1:16" s="15" customFormat="1" ht="25.5">
      <c r="A651" s="7"/>
      <c r="B651" s="101"/>
      <c r="C651" s="15" t="s">
        <v>624</v>
      </c>
      <c r="D651" s="7">
        <v>3</v>
      </c>
      <c r="E651" s="7">
        <v>800</v>
      </c>
      <c r="F651" s="154">
        <v>800</v>
      </c>
      <c r="G651" s="7">
        <v>800</v>
      </c>
      <c r="H651" s="7"/>
      <c r="I651" s="7"/>
      <c r="J651" s="7"/>
      <c r="K651" s="7"/>
      <c r="L651" s="7"/>
      <c r="M651" s="7">
        <v>150</v>
      </c>
      <c r="N651" s="7">
        <v>350</v>
      </c>
      <c r="O651" s="7">
        <v>300</v>
      </c>
      <c r="P651" s="7"/>
    </row>
    <row r="652" spans="2:6" ht="12.75">
      <c r="B652" s="89"/>
      <c r="F652" s="163"/>
    </row>
    <row r="653" spans="2:16" ht="15">
      <c r="B653" s="124" t="s">
        <v>372</v>
      </c>
      <c r="D653" s="30">
        <f aca="true" t="shared" si="24" ref="D653:P653">D654+D655+D657+D658+D659+D660+D661+D663+D664+D665+D666+D667+D668+D670+D671+D672+D673+D674+D675+D676+D677+D678+D680+D681+D682+D683+D684</f>
        <v>39.12999999999999</v>
      </c>
      <c r="E653" s="30">
        <f t="shared" si="24"/>
        <v>22241</v>
      </c>
      <c r="F653" s="180">
        <f>F654+F655+F657+F658+F659+F660+F661+F663+F664+F665+F666+F667+F668+F670+F671+F672+F673+F674+F675+F676+F677+F678+F680+F681+F682+F683+F684</f>
        <v>6636</v>
      </c>
      <c r="G653" s="30">
        <f t="shared" si="24"/>
        <v>4000</v>
      </c>
      <c r="H653" s="30">
        <f t="shared" si="24"/>
        <v>1235</v>
      </c>
      <c r="I653" s="30">
        <f t="shared" si="24"/>
        <v>1401</v>
      </c>
      <c r="J653" s="30">
        <f t="shared" si="24"/>
        <v>0</v>
      </c>
      <c r="K653" s="30">
        <f t="shared" si="24"/>
        <v>1326</v>
      </c>
      <c r="L653" s="30">
        <f t="shared" si="24"/>
        <v>1362</v>
      </c>
      <c r="M653" s="30">
        <f t="shared" si="24"/>
        <v>1368</v>
      </c>
      <c r="N653" s="30">
        <f t="shared" si="24"/>
        <v>1340</v>
      </c>
      <c r="O653" s="30">
        <f t="shared" si="24"/>
        <v>1240</v>
      </c>
      <c r="P653" s="30">
        <f t="shared" si="24"/>
        <v>15605</v>
      </c>
    </row>
    <row r="654" spans="1:15" s="14" customFormat="1" ht="38.25">
      <c r="A654" s="6"/>
      <c r="B654" s="81"/>
      <c r="C654" s="81" t="s">
        <v>625</v>
      </c>
      <c r="D654" s="6">
        <v>10</v>
      </c>
      <c r="E654" s="6">
        <v>5600</v>
      </c>
      <c r="F654" s="164">
        <v>5600</v>
      </c>
      <c r="G654" s="6">
        <v>4000</v>
      </c>
      <c r="H654" s="6">
        <v>800</v>
      </c>
      <c r="I654" s="6">
        <v>800</v>
      </c>
      <c r="J654" s="6"/>
      <c r="K654" s="6">
        <v>900</v>
      </c>
      <c r="L654" s="6">
        <v>1200</v>
      </c>
      <c r="M654" s="6">
        <v>1200</v>
      </c>
      <c r="N654" s="6">
        <v>1200</v>
      </c>
      <c r="O654" s="6">
        <v>1100</v>
      </c>
    </row>
    <row r="655" spans="1:16" s="14" customFormat="1" ht="38.25">
      <c r="A655" s="6"/>
      <c r="B655" s="83"/>
      <c r="C655" s="81" t="s">
        <v>373</v>
      </c>
      <c r="D655" s="6">
        <v>2</v>
      </c>
      <c r="E655" s="6">
        <v>4700</v>
      </c>
      <c r="F655" s="164">
        <v>700</v>
      </c>
      <c r="G655" s="6"/>
      <c r="H655" s="6">
        <v>350</v>
      </c>
      <c r="I655" s="6">
        <v>350</v>
      </c>
      <c r="J655" s="6"/>
      <c r="K655" s="6">
        <v>140</v>
      </c>
      <c r="L655" s="6">
        <v>140</v>
      </c>
      <c r="M655" s="6">
        <v>140</v>
      </c>
      <c r="N655" s="6">
        <v>140</v>
      </c>
      <c r="O655" s="6">
        <v>140</v>
      </c>
      <c r="P655" s="6">
        <v>4000</v>
      </c>
    </row>
    <row r="656" spans="1:16" s="14" customFormat="1" ht="12.75">
      <c r="A656" s="6"/>
      <c r="B656" s="83"/>
      <c r="C656" s="81"/>
      <c r="D656" s="6"/>
      <c r="E656" s="6"/>
      <c r="F656" s="164"/>
      <c r="G656" s="6"/>
      <c r="H656" s="6"/>
      <c r="I656" s="6"/>
      <c r="J656" s="6"/>
      <c r="K656" s="6"/>
      <c r="L656" s="6"/>
      <c r="M656" s="6"/>
      <c r="N656" s="6"/>
      <c r="O656" s="6"/>
      <c r="P656" s="6"/>
    </row>
    <row r="657" spans="1:16" s="14" customFormat="1" ht="51">
      <c r="A657" s="6"/>
      <c r="B657" s="83"/>
      <c r="C657" s="81" t="s">
        <v>626</v>
      </c>
      <c r="D657" s="6">
        <v>5</v>
      </c>
      <c r="E657" s="6">
        <v>2300</v>
      </c>
      <c r="F657" s="164">
        <v>0</v>
      </c>
      <c r="G657" s="6"/>
      <c r="H657" s="6"/>
      <c r="I657" s="6"/>
      <c r="J657" s="6"/>
      <c r="K657" s="6"/>
      <c r="L657" s="6"/>
      <c r="M657" s="6"/>
      <c r="N657" s="6"/>
      <c r="O657" s="6"/>
      <c r="P657" s="6">
        <v>2300</v>
      </c>
    </row>
    <row r="658" spans="1:16" s="14" customFormat="1" ht="51">
      <c r="A658" s="6"/>
      <c r="B658" s="83"/>
      <c r="C658" s="81" t="s">
        <v>627</v>
      </c>
      <c r="D658" s="6">
        <v>10</v>
      </c>
      <c r="E658" s="6">
        <v>5600</v>
      </c>
      <c r="F658" s="164">
        <v>0</v>
      </c>
      <c r="G658" s="6"/>
      <c r="H658" s="6"/>
      <c r="I658" s="6"/>
      <c r="J658" s="6"/>
      <c r="K658" s="6"/>
      <c r="L658" s="6"/>
      <c r="M658" s="6"/>
      <c r="N658" s="6"/>
      <c r="O658" s="6"/>
      <c r="P658" s="6">
        <v>5600</v>
      </c>
    </row>
    <row r="659" spans="1:16" s="14" customFormat="1" ht="38.25">
      <c r="A659" s="6"/>
      <c r="B659" s="83"/>
      <c r="C659" s="81" t="s">
        <v>374</v>
      </c>
      <c r="D659" s="6">
        <v>1.2</v>
      </c>
      <c r="E659" s="6">
        <v>450</v>
      </c>
      <c r="F659" s="164">
        <v>0</v>
      </c>
      <c r="G659" s="6"/>
      <c r="H659" s="6"/>
      <c r="I659" s="6"/>
      <c r="J659" s="6"/>
      <c r="K659" s="6"/>
      <c r="L659" s="6"/>
      <c r="M659" s="6"/>
      <c r="N659" s="6"/>
      <c r="O659" s="6"/>
      <c r="P659" s="6">
        <v>450</v>
      </c>
    </row>
    <row r="660" spans="1:16" s="14" customFormat="1" ht="38.25">
      <c r="A660" s="6"/>
      <c r="B660" s="83"/>
      <c r="C660" s="81" t="s">
        <v>628</v>
      </c>
      <c r="D660" s="6">
        <v>3</v>
      </c>
      <c r="E660" s="6">
        <v>1000</v>
      </c>
      <c r="F660" s="164">
        <v>0</v>
      </c>
      <c r="G660" s="6"/>
      <c r="H660" s="6"/>
      <c r="I660" s="6"/>
      <c r="J660" s="6"/>
      <c r="K660" s="6"/>
      <c r="L660" s="6"/>
      <c r="M660" s="6"/>
      <c r="N660" s="6"/>
      <c r="O660" s="6"/>
      <c r="P660" s="6">
        <v>1000</v>
      </c>
    </row>
    <row r="661" spans="1:16" s="14" customFormat="1" ht="38.25">
      <c r="A661" s="6"/>
      <c r="B661" s="83"/>
      <c r="C661" s="81" t="s">
        <v>375</v>
      </c>
      <c r="D661" s="6">
        <v>4.5</v>
      </c>
      <c r="E661" s="6">
        <v>1500</v>
      </c>
      <c r="F661" s="164">
        <v>0</v>
      </c>
      <c r="G661" s="6"/>
      <c r="H661" s="6"/>
      <c r="I661" s="6"/>
      <c r="J661" s="6"/>
      <c r="K661" s="6"/>
      <c r="L661" s="6"/>
      <c r="M661" s="6"/>
      <c r="N661" s="6"/>
      <c r="O661" s="6"/>
      <c r="P661" s="6">
        <v>1500</v>
      </c>
    </row>
    <row r="662" spans="1:16" s="14" customFormat="1" ht="12.75">
      <c r="A662" s="6"/>
      <c r="B662" s="83"/>
      <c r="C662" s="81"/>
      <c r="D662" s="6"/>
      <c r="E662" s="6"/>
      <c r="F662" s="164"/>
      <c r="G662" s="6"/>
      <c r="H662" s="6"/>
      <c r="I662" s="6"/>
      <c r="J662" s="6"/>
      <c r="K662" s="6"/>
      <c r="L662" s="6"/>
      <c r="M662" s="6"/>
      <c r="N662" s="6"/>
      <c r="O662" s="6"/>
      <c r="P662" s="6"/>
    </row>
    <row r="663" spans="1:16" s="14" customFormat="1" ht="38.25">
      <c r="A663" s="6"/>
      <c r="B663" s="83"/>
      <c r="C663" s="14" t="s">
        <v>629</v>
      </c>
      <c r="D663" s="6">
        <v>0.5</v>
      </c>
      <c r="E663" s="6">
        <v>170</v>
      </c>
      <c r="F663" s="164">
        <v>170</v>
      </c>
      <c r="G663" s="6"/>
      <c r="H663" s="6">
        <v>85</v>
      </c>
      <c r="I663" s="6">
        <v>85</v>
      </c>
      <c r="J663" s="6"/>
      <c r="K663" s="6">
        <v>170</v>
      </c>
      <c r="L663" s="6"/>
      <c r="M663" s="6"/>
      <c r="N663" s="6"/>
      <c r="O663" s="6"/>
      <c r="P663" s="6"/>
    </row>
    <row r="664" spans="1:16" s="14" customFormat="1" ht="38.25">
      <c r="A664" s="6"/>
      <c r="B664" s="83"/>
      <c r="C664" s="14" t="s">
        <v>376</v>
      </c>
      <c r="D664" s="6">
        <v>1</v>
      </c>
      <c r="E664" s="6">
        <v>340</v>
      </c>
      <c r="F664" s="164">
        <v>0</v>
      </c>
      <c r="G664" s="6"/>
      <c r="H664" s="6"/>
      <c r="I664" s="6"/>
      <c r="J664" s="6"/>
      <c r="K664" s="6"/>
      <c r="L664" s="6"/>
      <c r="M664" s="6"/>
      <c r="N664" s="6"/>
      <c r="O664" s="6"/>
      <c r="P664" s="6">
        <v>340</v>
      </c>
    </row>
    <row r="665" spans="1:16" s="14" customFormat="1" ht="38.25">
      <c r="A665" s="6"/>
      <c r="B665" s="83"/>
      <c r="C665" s="14" t="s">
        <v>377</v>
      </c>
      <c r="D665" s="6">
        <v>0.2</v>
      </c>
      <c r="E665" s="6">
        <v>70</v>
      </c>
      <c r="F665" s="164">
        <v>0</v>
      </c>
      <c r="G665" s="6"/>
      <c r="H665" s="6"/>
      <c r="I665" s="6"/>
      <c r="J665" s="6"/>
      <c r="K665" s="6"/>
      <c r="L665" s="6"/>
      <c r="M665" s="6"/>
      <c r="N665" s="6"/>
      <c r="O665" s="6"/>
      <c r="P665" s="6">
        <v>70</v>
      </c>
    </row>
    <row r="666" spans="1:16" s="14" customFormat="1" ht="51">
      <c r="A666" s="6"/>
      <c r="B666" s="83"/>
      <c r="C666" s="14" t="s">
        <v>630</v>
      </c>
      <c r="D666" s="6">
        <v>0.3</v>
      </c>
      <c r="E666" s="6">
        <v>115</v>
      </c>
      <c r="F666" s="164">
        <v>0</v>
      </c>
      <c r="G666" s="6"/>
      <c r="H666" s="6"/>
      <c r="I666" s="6"/>
      <c r="J666" s="6"/>
      <c r="K666" s="6"/>
      <c r="L666" s="6"/>
      <c r="M666" s="6"/>
      <c r="N666" s="6"/>
      <c r="O666" s="6"/>
      <c r="P666" s="6">
        <v>115</v>
      </c>
    </row>
    <row r="667" spans="1:16" s="14" customFormat="1" ht="38.25">
      <c r="A667" s="6"/>
      <c r="B667" s="83"/>
      <c r="C667" s="14" t="s">
        <v>390</v>
      </c>
      <c r="D667" s="6">
        <v>0.3</v>
      </c>
      <c r="E667" s="6">
        <v>115</v>
      </c>
      <c r="F667" s="164">
        <v>0</v>
      </c>
      <c r="G667" s="6"/>
      <c r="H667" s="6"/>
      <c r="I667" s="6"/>
      <c r="J667" s="6"/>
      <c r="K667" s="6"/>
      <c r="L667" s="6"/>
      <c r="N667" s="6"/>
      <c r="P667" s="6">
        <v>115</v>
      </c>
    </row>
    <row r="668" spans="1:16" s="14" customFormat="1" ht="38.25">
      <c r="A668" s="6"/>
      <c r="B668" s="83"/>
      <c r="C668" s="14" t="s">
        <v>631</v>
      </c>
      <c r="D668" s="6">
        <v>0.3</v>
      </c>
      <c r="E668" s="6">
        <v>115</v>
      </c>
      <c r="F668" s="164">
        <v>0</v>
      </c>
      <c r="G668" s="6"/>
      <c r="H668" s="6"/>
      <c r="I668" s="6"/>
      <c r="J668" s="6"/>
      <c r="K668" s="6"/>
      <c r="L668" s="6"/>
      <c r="O668" s="6"/>
      <c r="P668" s="6">
        <v>115</v>
      </c>
    </row>
    <row r="669" spans="1:15" s="14" customFormat="1" ht="12.75">
      <c r="A669" s="6"/>
      <c r="B669" s="83"/>
      <c r="D669" s="6"/>
      <c r="E669" s="6"/>
      <c r="F669" s="164"/>
      <c r="G669" s="6"/>
      <c r="H669" s="6"/>
      <c r="I669" s="6"/>
      <c r="J669" s="6"/>
      <c r="K669" s="6"/>
      <c r="L669" s="6"/>
      <c r="O669" s="6"/>
    </row>
    <row r="670" spans="1:15" s="14" customFormat="1" ht="25.5">
      <c r="A670" s="6"/>
      <c r="B670" s="83"/>
      <c r="C670" s="14" t="s">
        <v>632</v>
      </c>
      <c r="D670" s="6">
        <v>0.06</v>
      </c>
      <c r="E670" s="6">
        <v>12</v>
      </c>
      <c r="F670" s="164">
        <v>12</v>
      </c>
      <c r="G670" s="6"/>
      <c r="H670" s="6"/>
      <c r="I670" s="6">
        <v>12</v>
      </c>
      <c r="J670" s="6"/>
      <c r="K670" s="6">
        <v>12</v>
      </c>
      <c r="L670" s="6"/>
      <c r="O670" s="6"/>
    </row>
    <row r="671" spans="1:15" s="14" customFormat="1" ht="25.5">
      <c r="A671" s="6"/>
      <c r="B671" s="83"/>
      <c r="C671" s="14" t="s">
        <v>633</v>
      </c>
      <c r="D671" s="6">
        <v>0.04</v>
      </c>
      <c r="E671" s="6">
        <v>8</v>
      </c>
      <c r="F671" s="164">
        <v>8</v>
      </c>
      <c r="G671" s="6"/>
      <c r="H671" s="6"/>
      <c r="I671" s="6">
        <v>8</v>
      </c>
      <c r="J671" s="6"/>
      <c r="K671" s="6">
        <v>8</v>
      </c>
      <c r="L671" s="6"/>
      <c r="O671" s="6"/>
    </row>
    <row r="672" spans="1:15" s="14" customFormat="1" ht="25.5">
      <c r="A672" s="6"/>
      <c r="B672" s="83"/>
      <c r="C672" s="14" t="s">
        <v>378</v>
      </c>
      <c r="D672" s="6">
        <v>0.05</v>
      </c>
      <c r="E672" s="6">
        <v>10</v>
      </c>
      <c r="F672" s="164">
        <v>10</v>
      </c>
      <c r="G672" s="6"/>
      <c r="H672" s="6"/>
      <c r="I672" s="6">
        <v>10</v>
      </c>
      <c r="J672" s="6"/>
      <c r="K672" s="6">
        <v>10</v>
      </c>
      <c r="L672" s="6"/>
      <c r="O672" s="6"/>
    </row>
    <row r="673" spans="1:15" s="14" customFormat="1" ht="25.5">
      <c r="A673" s="6"/>
      <c r="B673" s="83"/>
      <c r="C673" s="14" t="s">
        <v>379</v>
      </c>
      <c r="D673" s="6">
        <v>0.12</v>
      </c>
      <c r="E673" s="6">
        <v>24</v>
      </c>
      <c r="F673" s="164">
        <v>24</v>
      </c>
      <c r="G673" s="6"/>
      <c r="H673" s="6"/>
      <c r="I673" s="6">
        <v>24</v>
      </c>
      <c r="J673" s="6"/>
      <c r="K673" s="6">
        <v>24</v>
      </c>
      <c r="L673" s="6"/>
      <c r="O673" s="6"/>
    </row>
    <row r="674" spans="1:15" s="14" customFormat="1" ht="25.5">
      <c r="A674" s="6"/>
      <c r="B674" s="83"/>
      <c r="C674" s="14" t="s">
        <v>380</v>
      </c>
      <c r="D674" s="6">
        <v>0.03</v>
      </c>
      <c r="E674" s="6">
        <v>6</v>
      </c>
      <c r="F674" s="164">
        <v>6</v>
      </c>
      <c r="G674" s="6"/>
      <c r="H674" s="6"/>
      <c r="I674" s="6">
        <v>6</v>
      </c>
      <c r="J674" s="6"/>
      <c r="K674" s="6">
        <v>6</v>
      </c>
      <c r="L674" s="6"/>
      <c r="O674" s="6"/>
    </row>
    <row r="675" spans="1:15" s="14" customFormat="1" ht="25.5">
      <c r="A675" s="6"/>
      <c r="B675" s="83"/>
      <c r="C675" s="14" t="s">
        <v>381</v>
      </c>
      <c r="D675" s="6">
        <v>0.05</v>
      </c>
      <c r="E675" s="6">
        <v>10</v>
      </c>
      <c r="F675" s="164">
        <v>10</v>
      </c>
      <c r="G675" s="6"/>
      <c r="H675" s="6"/>
      <c r="I675" s="6">
        <v>10</v>
      </c>
      <c r="J675" s="6"/>
      <c r="K675" s="6">
        <v>10</v>
      </c>
      <c r="L675" s="6"/>
      <c r="O675" s="6"/>
    </row>
    <row r="676" spans="1:15" s="14" customFormat="1" ht="25.5">
      <c r="A676" s="6"/>
      <c r="B676" s="83"/>
      <c r="C676" s="14" t="s">
        <v>382</v>
      </c>
      <c r="D676" s="6">
        <v>0.04</v>
      </c>
      <c r="E676" s="6">
        <v>8</v>
      </c>
      <c r="F676" s="164">
        <v>8</v>
      </c>
      <c r="G676" s="6"/>
      <c r="H676" s="6"/>
      <c r="I676" s="6">
        <v>8</v>
      </c>
      <c r="J676" s="6"/>
      <c r="K676" s="6">
        <v>8</v>
      </c>
      <c r="L676" s="6"/>
      <c r="O676" s="6"/>
    </row>
    <row r="677" spans="1:15" s="14" customFormat="1" ht="25.5">
      <c r="A677" s="6"/>
      <c r="B677" s="83"/>
      <c r="C677" s="14" t="s">
        <v>383</v>
      </c>
      <c r="D677" s="6">
        <v>0.05</v>
      </c>
      <c r="E677" s="6">
        <v>10</v>
      </c>
      <c r="F677" s="164">
        <v>10</v>
      </c>
      <c r="G677" s="6"/>
      <c r="H677" s="6"/>
      <c r="I677" s="6">
        <v>10</v>
      </c>
      <c r="J677" s="6"/>
      <c r="K677" s="6">
        <v>10</v>
      </c>
      <c r="L677" s="6"/>
      <c r="O677" s="6"/>
    </row>
    <row r="678" spans="1:15" s="14" customFormat="1" ht="25.5">
      <c r="A678" s="6"/>
      <c r="B678" s="83"/>
      <c r="C678" s="14" t="s">
        <v>384</v>
      </c>
      <c r="D678" s="6">
        <v>0.02</v>
      </c>
      <c r="E678" s="6">
        <v>4</v>
      </c>
      <c r="F678" s="164">
        <v>4</v>
      </c>
      <c r="G678" s="6"/>
      <c r="H678" s="6"/>
      <c r="I678" s="6">
        <v>4</v>
      </c>
      <c r="J678" s="6"/>
      <c r="K678" s="6">
        <v>4</v>
      </c>
      <c r="L678" s="6"/>
      <c r="O678" s="6"/>
    </row>
    <row r="679" spans="1:15" s="14" customFormat="1" ht="12.75">
      <c r="A679" s="6"/>
      <c r="B679" s="83"/>
      <c r="D679" s="6"/>
      <c r="E679" s="6"/>
      <c r="F679" s="164"/>
      <c r="G679" s="6"/>
      <c r="H679" s="6"/>
      <c r="I679" s="6"/>
      <c r="J679" s="6"/>
      <c r="K679" s="6"/>
      <c r="L679" s="6"/>
      <c r="O679" s="6"/>
    </row>
    <row r="680" spans="1:15" s="14" customFormat="1" ht="25.5">
      <c r="A680" s="6"/>
      <c r="B680" s="83"/>
      <c r="C680" s="14" t="s">
        <v>385</v>
      </c>
      <c r="D680" s="6">
        <v>0.12</v>
      </c>
      <c r="E680" s="6">
        <v>24</v>
      </c>
      <c r="F680" s="164">
        <v>24</v>
      </c>
      <c r="G680" s="6"/>
      <c r="H680" s="6"/>
      <c r="I680" s="6">
        <v>24</v>
      </c>
      <c r="J680" s="6"/>
      <c r="K680" s="6">
        <v>24</v>
      </c>
      <c r="L680" s="6"/>
      <c r="O680" s="6"/>
    </row>
    <row r="681" spans="1:15" s="14" customFormat="1" ht="25.5">
      <c r="A681" s="6"/>
      <c r="B681" s="83"/>
      <c r="C681" s="14" t="s">
        <v>386</v>
      </c>
      <c r="D681" s="6">
        <v>0.07</v>
      </c>
      <c r="E681" s="6">
        <v>14</v>
      </c>
      <c r="F681" s="164">
        <v>14</v>
      </c>
      <c r="G681" s="6"/>
      <c r="H681" s="6"/>
      <c r="I681" s="6">
        <v>14</v>
      </c>
      <c r="J681" s="6"/>
      <c r="K681" s="6"/>
      <c r="L681" s="6">
        <v>14</v>
      </c>
      <c r="O681" s="6"/>
    </row>
    <row r="682" spans="1:15" s="14" customFormat="1" ht="25.5">
      <c r="A682" s="6"/>
      <c r="B682" s="83"/>
      <c r="C682" s="14" t="s">
        <v>387</v>
      </c>
      <c r="D682" s="6">
        <v>0.04</v>
      </c>
      <c r="E682" s="6">
        <v>8</v>
      </c>
      <c r="F682" s="164">
        <v>8</v>
      </c>
      <c r="G682" s="6"/>
      <c r="H682" s="6"/>
      <c r="I682" s="6">
        <v>8</v>
      </c>
      <c r="J682" s="6"/>
      <c r="K682" s="6"/>
      <c r="L682" s="6">
        <v>8</v>
      </c>
      <c r="O682" s="6"/>
    </row>
    <row r="683" spans="1:15" s="14" customFormat="1" ht="25.5">
      <c r="A683" s="6"/>
      <c r="B683" s="83"/>
      <c r="C683" s="14" t="s">
        <v>388</v>
      </c>
      <c r="D683" s="6">
        <v>0.08</v>
      </c>
      <c r="E683" s="6">
        <v>16</v>
      </c>
      <c r="F683" s="164">
        <v>16</v>
      </c>
      <c r="G683" s="6"/>
      <c r="H683" s="6"/>
      <c r="I683" s="6">
        <v>16</v>
      </c>
      <c r="J683" s="6"/>
      <c r="K683" s="6"/>
      <c r="L683" s="6"/>
      <c r="M683" s="6">
        <v>16</v>
      </c>
      <c r="O683" s="6"/>
    </row>
    <row r="684" spans="1:15" s="14" customFormat="1" ht="25.5">
      <c r="A684" s="6"/>
      <c r="B684" s="83"/>
      <c r="C684" s="14" t="s">
        <v>389</v>
      </c>
      <c r="D684" s="6">
        <v>0.06</v>
      </c>
      <c r="E684" s="6">
        <v>12</v>
      </c>
      <c r="F684" s="164">
        <v>12</v>
      </c>
      <c r="G684" s="6"/>
      <c r="H684" s="6"/>
      <c r="I684" s="6">
        <v>12</v>
      </c>
      <c r="J684" s="6"/>
      <c r="K684" s="6"/>
      <c r="L684" s="6"/>
      <c r="M684" s="6">
        <v>12</v>
      </c>
      <c r="O684" s="6"/>
    </row>
    <row r="685" spans="1:15" s="14" customFormat="1" ht="12.75">
      <c r="A685" s="6"/>
      <c r="B685" s="83"/>
      <c r="D685" s="6"/>
      <c r="E685" s="6"/>
      <c r="F685" s="164"/>
      <c r="G685" s="6"/>
      <c r="H685" s="6"/>
      <c r="I685" s="6"/>
      <c r="J685" s="6"/>
      <c r="K685" s="6"/>
      <c r="L685" s="6"/>
      <c r="O685" s="6"/>
    </row>
    <row r="686" spans="2:16" ht="42.75">
      <c r="B686" s="125" t="s">
        <v>391</v>
      </c>
      <c r="D686" s="30">
        <f>D687+D690+D692+D694+D698+D700+D702+D704+D706+D708+D710+D712+D714+D716+D718</f>
        <v>63.67</v>
      </c>
      <c r="E686" s="30">
        <f aca="true" t="shared" si="25" ref="E686:P686">E687+E690+E692+E694+E696+E698+E700+E702+E704+E706+E708+E710+E712+E714+E716+E718</f>
        <v>23525</v>
      </c>
      <c r="F686" s="180">
        <f>F687+F690+F692+F694+F696+F698+F700+F702+F704+F706+F708+F710+F712+F714+F716+F718</f>
        <v>7000</v>
      </c>
      <c r="G686" s="30">
        <f t="shared" si="25"/>
        <v>4900</v>
      </c>
      <c r="H686" s="30">
        <f t="shared" si="25"/>
        <v>350</v>
      </c>
      <c r="I686" s="30">
        <f t="shared" si="25"/>
        <v>375</v>
      </c>
      <c r="J686" s="30">
        <f t="shared" si="25"/>
        <v>1375</v>
      </c>
      <c r="K686" s="30">
        <f t="shared" si="25"/>
        <v>1000</v>
      </c>
      <c r="L686" s="30">
        <f t="shared" si="25"/>
        <v>1125</v>
      </c>
      <c r="M686" s="30">
        <f t="shared" si="25"/>
        <v>2175</v>
      </c>
      <c r="N686" s="30">
        <f t="shared" si="25"/>
        <v>1600</v>
      </c>
      <c r="O686" s="30">
        <f t="shared" si="25"/>
        <v>1100</v>
      </c>
      <c r="P686" s="30">
        <f t="shared" si="25"/>
        <v>16525</v>
      </c>
    </row>
    <row r="687" spans="1:16" s="15" customFormat="1" ht="25.5">
      <c r="A687" s="7"/>
      <c r="B687" s="102"/>
      <c r="C687" s="15" t="s">
        <v>392</v>
      </c>
      <c r="D687" s="7">
        <v>6.3</v>
      </c>
      <c r="E687" s="7">
        <v>1500</v>
      </c>
      <c r="F687" s="154">
        <v>1500</v>
      </c>
      <c r="G687" s="7">
        <v>1300</v>
      </c>
      <c r="H687" s="7">
        <v>100</v>
      </c>
      <c r="I687" s="7">
        <v>100</v>
      </c>
      <c r="J687" s="7"/>
      <c r="K687" s="7">
        <v>1000</v>
      </c>
      <c r="L687" s="7">
        <v>500</v>
      </c>
      <c r="M687" s="7"/>
      <c r="N687" s="7"/>
      <c r="O687" s="7"/>
      <c r="P687" s="7"/>
    </row>
    <row r="688" spans="1:16" s="15" customFormat="1" ht="14.25">
      <c r="A688" s="7"/>
      <c r="B688" s="139"/>
      <c r="E688" s="7"/>
      <c r="F688" s="154"/>
      <c r="G688" s="7"/>
      <c r="H688" s="7"/>
      <c r="I688" s="7"/>
      <c r="J688" s="7"/>
      <c r="K688" s="7"/>
      <c r="L688" s="7"/>
      <c r="M688" s="7"/>
      <c r="N688" s="7"/>
      <c r="O688" s="7"/>
      <c r="P688" s="7"/>
    </row>
    <row r="689" spans="1:16" s="15" customFormat="1" ht="25.5">
      <c r="A689" s="7"/>
      <c r="B689" s="139"/>
      <c r="C689" s="102" t="s">
        <v>393</v>
      </c>
      <c r="D689" s="7"/>
      <c r="E689" s="7"/>
      <c r="F689" s="154"/>
      <c r="G689" s="7"/>
      <c r="H689" s="7"/>
      <c r="I689" s="7"/>
      <c r="J689" s="7"/>
      <c r="K689" s="7"/>
      <c r="L689" s="7"/>
      <c r="M689" s="7"/>
      <c r="N689" s="7"/>
      <c r="O689" s="7"/>
      <c r="P689" s="7"/>
    </row>
    <row r="690" spans="1:16" s="15" customFormat="1" ht="12.75">
      <c r="A690" s="7"/>
      <c r="B690" s="101"/>
      <c r="C690" s="15" t="s">
        <v>394</v>
      </c>
      <c r="D690" s="7">
        <v>5</v>
      </c>
      <c r="E690" s="7">
        <v>2000</v>
      </c>
      <c r="F690" s="154">
        <v>2000</v>
      </c>
      <c r="G690" s="7">
        <v>1800</v>
      </c>
      <c r="H690" s="7">
        <v>100</v>
      </c>
      <c r="I690" s="7">
        <v>100</v>
      </c>
      <c r="J690" s="7"/>
      <c r="K690" s="7"/>
      <c r="L690" s="7">
        <v>600</v>
      </c>
      <c r="M690" s="7">
        <v>1000</v>
      </c>
      <c r="N690" s="7">
        <v>400</v>
      </c>
      <c r="O690" s="7"/>
      <c r="P690" s="7"/>
    </row>
    <row r="691" spans="1:16" s="15" customFormat="1" ht="12.75">
      <c r="A691" s="7"/>
      <c r="B691" s="101"/>
      <c r="D691" s="7"/>
      <c r="E691" s="7"/>
      <c r="F691" s="154"/>
      <c r="G691" s="7"/>
      <c r="H691" s="7"/>
      <c r="I691" s="7"/>
      <c r="J691" s="7"/>
      <c r="K691" s="7"/>
      <c r="L691" s="7"/>
      <c r="M691" s="7"/>
      <c r="N691" s="7"/>
      <c r="O691" s="7"/>
      <c r="P691" s="7"/>
    </row>
    <row r="692" spans="1:16" s="15" customFormat="1" ht="25.5">
      <c r="A692" s="7"/>
      <c r="B692" s="101"/>
      <c r="C692" s="15" t="s">
        <v>395</v>
      </c>
      <c r="D692" s="7">
        <v>0.22</v>
      </c>
      <c r="E692" s="7">
        <v>150</v>
      </c>
      <c r="F692" s="154">
        <v>0</v>
      </c>
      <c r="G692" s="7"/>
      <c r="H692" s="7"/>
      <c r="I692" s="7"/>
      <c r="J692" s="7"/>
      <c r="K692" s="7"/>
      <c r="L692" s="7"/>
      <c r="M692" s="7"/>
      <c r="N692" s="7"/>
      <c r="O692" s="7"/>
      <c r="P692" s="7">
        <v>150</v>
      </c>
    </row>
    <row r="693" spans="1:16" s="15" customFormat="1" ht="12.75">
      <c r="A693" s="7"/>
      <c r="B693" s="101"/>
      <c r="D693" s="7"/>
      <c r="E693" s="7"/>
      <c r="F693" s="154"/>
      <c r="G693" s="7"/>
      <c r="H693" s="7"/>
      <c r="I693" s="7"/>
      <c r="J693" s="7"/>
      <c r="K693" s="7"/>
      <c r="L693" s="7"/>
      <c r="M693" s="7"/>
      <c r="N693" s="7"/>
      <c r="O693" s="7"/>
      <c r="P693" s="7"/>
    </row>
    <row r="694" spans="1:16" s="15" customFormat="1" ht="38.25">
      <c r="A694" s="7"/>
      <c r="B694" s="101"/>
      <c r="C694" s="15" t="s">
        <v>183</v>
      </c>
      <c r="D694" s="7">
        <v>4.05</v>
      </c>
      <c r="E694" s="7">
        <v>350</v>
      </c>
      <c r="F694" s="154">
        <v>0</v>
      </c>
      <c r="G694" s="7"/>
      <c r="H694" s="7"/>
      <c r="I694" s="7"/>
      <c r="J694" s="7"/>
      <c r="K694" s="7"/>
      <c r="L694" s="7"/>
      <c r="M694" s="7"/>
      <c r="N694" s="7"/>
      <c r="O694" s="7"/>
      <c r="P694" s="7">
        <v>350</v>
      </c>
    </row>
    <row r="695" spans="1:16" s="15" customFormat="1" ht="12.75">
      <c r="A695" s="7"/>
      <c r="B695" s="101"/>
      <c r="D695" s="7"/>
      <c r="E695" s="7"/>
      <c r="F695" s="154"/>
      <c r="G695" s="7"/>
      <c r="H695" s="7"/>
      <c r="I695" s="7"/>
      <c r="J695" s="7"/>
      <c r="K695" s="7"/>
      <c r="L695" s="7"/>
      <c r="M695" s="7"/>
      <c r="N695" s="7"/>
      <c r="O695" s="7"/>
      <c r="P695" s="7"/>
    </row>
    <row r="696" spans="1:16" s="15" customFormat="1" ht="25.5">
      <c r="A696" s="7"/>
      <c r="B696" s="101"/>
      <c r="C696" s="15" t="s">
        <v>634</v>
      </c>
      <c r="E696" s="7">
        <v>200</v>
      </c>
      <c r="F696" s="154">
        <v>200</v>
      </c>
      <c r="G696" s="7"/>
      <c r="H696" s="7">
        <v>100</v>
      </c>
      <c r="I696" s="7">
        <v>100</v>
      </c>
      <c r="J696" s="7"/>
      <c r="L696" s="7"/>
      <c r="M696" s="7"/>
      <c r="N696" s="7">
        <v>200</v>
      </c>
      <c r="P696" s="7"/>
    </row>
    <row r="697" spans="1:16" s="15" customFormat="1" ht="12.75">
      <c r="A697" s="7"/>
      <c r="B697" s="101"/>
      <c r="D697" s="7" t="s">
        <v>396</v>
      </c>
      <c r="E697" s="7"/>
      <c r="F697" s="154"/>
      <c r="G697" s="7"/>
      <c r="H697" s="7"/>
      <c r="I697" s="7"/>
      <c r="J697" s="7"/>
      <c r="K697" s="7"/>
      <c r="L697" s="7"/>
      <c r="M697" s="7"/>
      <c r="N697" s="7"/>
      <c r="O697" s="7"/>
      <c r="P697" s="7"/>
    </row>
    <row r="698" spans="1:16" s="15" customFormat="1" ht="38.25">
      <c r="A698" s="7"/>
      <c r="B698" s="101"/>
      <c r="C698" s="15" t="s">
        <v>397</v>
      </c>
      <c r="D698" s="7">
        <v>1.9</v>
      </c>
      <c r="E698" s="7">
        <v>1000</v>
      </c>
      <c r="F698" s="154">
        <v>0</v>
      </c>
      <c r="G698" s="7"/>
      <c r="H698" s="7"/>
      <c r="I698" s="7"/>
      <c r="J698" s="7"/>
      <c r="K698" s="7"/>
      <c r="L698" s="7"/>
      <c r="M698" s="7"/>
      <c r="N698" s="7"/>
      <c r="O698" s="7"/>
      <c r="P698" s="7">
        <v>1000</v>
      </c>
    </row>
    <row r="699" spans="1:16" s="15" customFormat="1" ht="12.75">
      <c r="A699" s="7"/>
      <c r="B699" s="101"/>
      <c r="E699" s="7"/>
      <c r="F699" s="154"/>
      <c r="G699" s="7"/>
      <c r="H699" s="7"/>
      <c r="I699" s="7"/>
      <c r="J699" s="7"/>
      <c r="K699" s="7"/>
      <c r="L699" s="7"/>
      <c r="M699" s="7"/>
      <c r="N699" s="7"/>
      <c r="O699" s="7"/>
      <c r="P699" s="7"/>
    </row>
    <row r="700" spans="1:16" s="15" customFormat="1" ht="25.5">
      <c r="A700" s="7"/>
      <c r="B700" s="101"/>
      <c r="C700" s="15" t="s">
        <v>398</v>
      </c>
      <c r="D700" s="7">
        <v>4</v>
      </c>
      <c r="E700" s="7">
        <v>1500</v>
      </c>
      <c r="F700" s="154">
        <v>0</v>
      </c>
      <c r="G700" s="7"/>
      <c r="H700" s="7"/>
      <c r="I700" s="7"/>
      <c r="J700" s="7"/>
      <c r="K700" s="7"/>
      <c r="L700" s="7"/>
      <c r="M700" s="7"/>
      <c r="N700" s="7"/>
      <c r="O700" s="7"/>
      <c r="P700" s="7">
        <v>1500</v>
      </c>
    </row>
    <row r="701" spans="1:16" s="15" customFormat="1" ht="12.75">
      <c r="A701" s="7"/>
      <c r="B701" s="101"/>
      <c r="E701" s="7"/>
      <c r="F701" s="154"/>
      <c r="G701" s="7"/>
      <c r="H701" s="7"/>
      <c r="I701" s="7"/>
      <c r="J701" s="7"/>
      <c r="K701" s="7"/>
      <c r="L701" s="7"/>
      <c r="M701" s="7"/>
      <c r="N701" s="7"/>
      <c r="O701" s="7"/>
      <c r="P701" s="7"/>
    </row>
    <row r="702" spans="1:16" s="15" customFormat="1" ht="38.25">
      <c r="A702" s="7"/>
      <c r="B702" s="101"/>
      <c r="C702" s="15" t="s">
        <v>635</v>
      </c>
      <c r="D702" s="7">
        <v>10</v>
      </c>
      <c r="E702" s="7">
        <v>7000</v>
      </c>
      <c r="F702" s="154">
        <v>0</v>
      </c>
      <c r="G702" s="7"/>
      <c r="H702" s="7"/>
      <c r="I702" s="7"/>
      <c r="J702" s="7"/>
      <c r="K702" s="7"/>
      <c r="L702" s="7"/>
      <c r="M702" s="7"/>
      <c r="N702" s="7"/>
      <c r="O702" s="7"/>
      <c r="P702" s="7">
        <v>7000</v>
      </c>
    </row>
    <row r="703" spans="1:16" s="15" customFormat="1" ht="12.75">
      <c r="A703" s="7"/>
      <c r="B703" s="101"/>
      <c r="E703" s="7"/>
      <c r="F703" s="154"/>
      <c r="G703" s="7"/>
      <c r="H703" s="7"/>
      <c r="I703" s="7"/>
      <c r="J703" s="7"/>
      <c r="K703" s="7"/>
      <c r="L703" s="7"/>
      <c r="M703" s="7"/>
      <c r="N703" s="7"/>
      <c r="O703" s="7"/>
      <c r="P703" s="7"/>
    </row>
    <row r="704" spans="1:16" s="15" customFormat="1" ht="25.5">
      <c r="A704" s="7"/>
      <c r="B704" s="101"/>
      <c r="C704" s="15" t="s">
        <v>399</v>
      </c>
      <c r="E704" s="7">
        <v>25</v>
      </c>
      <c r="F704" s="154">
        <v>25</v>
      </c>
      <c r="G704" s="7"/>
      <c r="H704" s="7"/>
      <c r="I704" s="7">
        <v>25</v>
      </c>
      <c r="J704" s="7"/>
      <c r="K704" s="7"/>
      <c r="L704" s="7">
        <v>25</v>
      </c>
      <c r="M704" s="7"/>
      <c r="N704" s="7"/>
      <c r="O704" s="7"/>
      <c r="P704" s="7"/>
    </row>
    <row r="705" spans="1:16" s="15" customFormat="1" ht="12.75">
      <c r="A705" s="7"/>
      <c r="B705" s="101"/>
      <c r="E705" s="7"/>
      <c r="F705" s="154"/>
      <c r="G705" s="7"/>
      <c r="H705" s="7"/>
      <c r="I705" s="7"/>
      <c r="J705" s="7"/>
      <c r="K705" s="7"/>
      <c r="L705" s="7"/>
      <c r="M705" s="7"/>
      <c r="N705" s="7"/>
      <c r="O705" s="7"/>
      <c r="P705" s="7"/>
    </row>
    <row r="706" spans="1:16" s="15" customFormat="1" ht="12.75">
      <c r="A706" s="7"/>
      <c r="B706" s="102"/>
      <c r="C706" s="15" t="s">
        <v>400</v>
      </c>
      <c r="D706" s="7">
        <v>4</v>
      </c>
      <c r="E706" s="7">
        <v>150</v>
      </c>
      <c r="F706" s="154">
        <v>150</v>
      </c>
      <c r="G706" s="7"/>
      <c r="H706" s="7"/>
      <c r="I706" s="7"/>
      <c r="J706" s="7">
        <v>150</v>
      </c>
      <c r="K706" s="7"/>
      <c r="L706" s="7"/>
      <c r="M706" s="7">
        <v>150</v>
      </c>
      <c r="N706" s="7"/>
      <c r="O706" s="7"/>
      <c r="P706" s="7"/>
    </row>
    <row r="707" spans="1:16" s="15" customFormat="1" ht="12.75">
      <c r="A707" s="7"/>
      <c r="B707" s="101"/>
      <c r="E707" s="7"/>
      <c r="F707" s="154"/>
      <c r="G707" s="7"/>
      <c r="H707" s="7"/>
      <c r="I707" s="7"/>
      <c r="J707" s="7"/>
      <c r="K707" s="7"/>
      <c r="L707" s="7"/>
      <c r="M707" s="7"/>
      <c r="N707" s="7"/>
      <c r="O707" s="7"/>
      <c r="P707" s="7"/>
    </row>
    <row r="708" spans="1:16" s="15" customFormat="1" ht="12.75">
      <c r="A708" s="7"/>
      <c r="B708" s="101"/>
      <c r="C708" s="15" t="s">
        <v>401</v>
      </c>
      <c r="D708" s="7">
        <v>0.5</v>
      </c>
      <c r="E708" s="7">
        <v>25</v>
      </c>
      <c r="F708" s="154">
        <v>25</v>
      </c>
      <c r="G708" s="7"/>
      <c r="H708" s="7"/>
      <c r="I708" s="7"/>
      <c r="J708" s="7">
        <v>25</v>
      </c>
      <c r="K708" s="7"/>
      <c r="L708" s="7"/>
      <c r="M708" s="7">
        <v>25</v>
      </c>
      <c r="N708" s="7"/>
      <c r="O708" s="7"/>
      <c r="P708" s="7"/>
    </row>
    <row r="709" spans="1:16" s="15" customFormat="1" ht="12.75">
      <c r="A709" s="7"/>
      <c r="B709" s="101"/>
      <c r="D709" s="7"/>
      <c r="E709" s="7"/>
      <c r="F709" s="154"/>
      <c r="G709" s="7"/>
      <c r="H709" s="7"/>
      <c r="I709" s="7"/>
      <c r="J709" s="7"/>
      <c r="K709" s="7"/>
      <c r="L709" s="7"/>
      <c r="M709" s="7"/>
      <c r="N709" s="7"/>
      <c r="O709" s="7"/>
      <c r="P709" s="7"/>
    </row>
    <row r="710" spans="1:16" s="15" customFormat="1" ht="25.5">
      <c r="A710" s="7"/>
      <c r="B710" s="101"/>
      <c r="C710" s="15" t="s">
        <v>636</v>
      </c>
      <c r="D710" s="7">
        <v>4.7</v>
      </c>
      <c r="E710" s="7">
        <v>975</v>
      </c>
      <c r="F710" s="154">
        <v>0</v>
      </c>
      <c r="G710" s="7"/>
      <c r="H710" s="7"/>
      <c r="I710" s="7"/>
      <c r="J710" s="7"/>
      <c r="K710" s="7"/>
      <c r="L710" s="7"/>
      <c r="M710" s="7"/>
      <c r="N710" s="7"/>
      <c r="O710" s="7"/>
      <c r="P710" s="7">
        <v>975</v>
      </c>
    </row>
    <row r="711" spans="1:16" s="15" customFormat="1" ht="12.75">
      <c r="A711" s="7"/>
      <c r="B711" s="101"/>
      <c r="E711" s="7"/>
      <c r="F711" s="154"/>
      <c r="G711" s="7"/>
      <c r="H711" s="7"/>
      <c r="I711" s="7"/>
      <c r="J711" s="7"/>
      <c r="K711" s="7"/>
      <c r="L711" s="7"/>
      <c r="M711" s="7"/>
      <c r="N711" s="7"/>
      <c r="O711" s="7"/>
      <c r="P711" s="7"/>
    </row>
    <row r="712" spans="1:16" s="15" customFormat="1" ht="12.75">
      <c r="A712" s="7"/>
      <c r="B712" s="101"/>
      <c r="C712" s="15" t="s">
        <v>402</v>
      </c>
      <c r="D712" s="7">
        <v>4</v>
      </c>
      <c r="E712" s="7">
        <v>800</v>
      </c>
      <c r="F712" s="154">
        <v>0</v>
      </c>
      <c r="G712" s="7"/>
      <c r="H712" s="7"/>
      <c r="I712" s="7"/>
      <c r="J712" s="7"/>
      <c r="K712" s="7"/>
      <c r="L712" s="7"/>
      <c r="M712" s="7"/>
      <c r="N712" s="7"/>
      <c r="O712" s="7"/>
      <c r="P712" s="7">
        <v>800</v>
      </c>
    </row>
    <row r="713" spans="1:16" s="15" customFormat="1" ht="12.75">
      <c r="A713" s="7"/>
      <c r="B713" s="101"/>
      <c r="D713" s="7"/>
      <c r="E713" s="7"/>
      <c r="F713" s="154"/>
      <c r="G713" s="7"/>
      <c r="H713" s="7"/>
      <c r="I713" s="7"/>
      <c r="J713" s="7"/>
      <c r="K713" s="7"/>
      <c r="L713" s="7"/>
      <c r="M713" s="7"/>
      <c r="N713" s="7"/>
      <c r="O713" s="7"/>
      <c r="P713" s="7"/>
    </row>
    <row r="714" spans="1:16" s="15" customFormat="1" ht="25.5">
      <c r="A714" s="7"/>
      <c r="B714" s="101"/>
      <c r="C714" s="15" t="s">
        <v>399</v>
      </c>
      <c r="D714" s="7">
        <v>2</v>
      </c>
      <c r="E714" s="7">
        <v>350</v>
      </c>
      <c r="F714" s="154">
        <v>0</v>
      </c>
      <c r="G714" s="7"/>
      <c r="H714" s="7"/>
      <c r="I714" s="7"/>
      <c r="J714" s="7"/>
      <c r="K714" s="7"/>
      <c r="L714" s="7"/>
      <c r="M714" s="7"/>
      <c r="N714" s="7"/>
      <c r="O714" s="7"/>
      <c r="P714" s="7">
        <v>350</v>
      </c>
    </row>
    <row r="715" spans="1:16" s="15" customFormat="1" ht="12.75">
      <c r="A715" s="7"/>
      <c r="B715" s="101"/>
      <c r="D715" s="7"/>
      <c r="E715" s="7"/>
      <c r="F715" s="154"/>
      <c r="G715" s="7"/>
      <c r="H715" s="7"/>
      <c r="I715" s="7"/>
      <c r="J715" s="7"/>
      <c r="K715" s="7"/>
      <c r="L715" s="7"/>
      <c r="M715" s="7"/>
      <c r="N715" s="7"/>
      <c r="O715" s="7"/>
      <c r="P715" s="7"/>
    </row>
    <row r="716" spans="1:16" s="15" customFormat="1" ht="38.25">
      <c r="A716" s="7"/>
      <c r="B716" s="101"/>
      <c r="C716" s="15" t="s">
        <v>403</v>
      </c>
      <c r="D716" s="7">
        <v>2</v>
      </c>
      <c r="E716" s="7">
        <v>500</v>
      </c>
      <c r="F716" s="154">
        <v>0</v>
      </c>
      <c r="G716" s="7"/>
      <c r="H716" s="7"/>
      <c r="I716" s="7"/>
      <c r="J716" s="7"/>
      <c r="K716" s="7"/>
      <c r="L716" s="7"/>
      <c r="M716" s="7"/>
      <c r="N716" s="7"/>
      <c r="O716" s="7"/>
      <c r="P716" s="7">
        <v>500</v>
      </c>
    </row>
    <row r="717" spans="1:16" s="15" customFormat="1" ht="12.75">
      <c r="A717" s="7"/>
      <c r="B717" s="101"/>
      <c r="E717" s="7"/>
      <c r="F717" s="154"/>
      <c r="G717" s="7"/>
      <c r="H717" s="7"/>
      <c r="I717" s="7"/>
      <c r="J717" s="7"/>
      <c r="K717" s="7"/>
      <c r="L717" s="7"/>
      <c r="M717" s="7"/>
      <c r="N717" s="7"/>
      <c r="O717" s="7"/>
      <c r="P717" s="7"/>
    </row>
    <row r="718" spans="1:16" s="15" customFormat="1" ht="12.75">
      <c r="A718" s="7"/>
      <c r="B718" s="102"/>
      <c r="C718" s="15" t="s">
        <v>404</v>
      </c>
      <c r="D718" s="7">
        <v>15</v>
      </c>
      <c r="E718" s="7">
        <v>7000</v>
      </c>
      <c r="F718" s="154">
        <v>3100</v>
      </c>
      <c r="G718" s="7">
        <v>1800</v>
      </c>
      <c r="H718" s="7">
        <v>50</v>
      </c>
      <c r="I718" s="7">
        <v>50</v>
      </c>
      <c r="J718" s="7">
        <v>1200</v>
      </c>
      <c r="K718" s="7"/>
      <c r="L718" s="7"/>
      <c r="M718" s="7">
        <v>1000</v>
      </c>
      <c r="N718" s="7">
        <v>1000</v>
      </c>
      <c r="O718" s="7">
        <v>1100</v>
      </c>
      <c r="P718" s="7">
        <v>3900</v>
      </c>
    </row>
    <row r="719" spans="2:6" ht="12.75">
      <c r="B719" s="89"/>
      <c r="F719" s="163"/>
    </row>
    <row r="720" spans="2:16" ht="15">
      <c r="B720" s="140" t="s">
        <v>405</v>
      </c>
      <c r="D720" s="30">
        <f aca="true" t="shared" si="26" ref="D720:P720">D721+D722+D723+D724+D725+D726+D727+D728</f>
        <v>46.040000000000006</v>
      </c>
      <c r="E720" s="30">
        <f t="shared" si="26"/>
        <v>12861</v>
      </c>
      <c r="F720" s="180">
        <f>F721+F722+F723+F724+F725+F726+F727+F728</f>
        <v>3539</v>
      </c>
      <c r="G720" s="30">
        <f t="shared" si="26"/>
        <v>3133</v>
      </c>
      <c r="H720" s="30">
        <f t="shared" si="26"/>
        <v>98</v>
      </c>
      <c r="I720" s="30">
        <f t="shared" si="26"/>
        <v>98</v>
      </c>
      <c r="J720" s="30">
        <f t="shared" si="26"/>
        <v>210</v>
      </c>
      <c r="K720" s="30">
        <f t="shared" si="26"/>
        <v>708</v>
      </c>
      <c r="L720" s="30">
        <f t="shared" si="26"/>
        <v>706</v>
      </c>
      <c r="M720" s="30">
        <f t="shared" si="26"/>
        <v>709</v>
      </c>
      <c r="N720" s="30">
        <f t="shared" si="26"/>
        <v>707</v>
      </c>
      <c r="O720" s="30">
        <f t="shared" si="26"/>
        <v>709</v>
      </c>
      <c r="P720" s="30">
        <f t="shared" si="26"/>
        <v>9322</v>
      </c>
    </row>
    <row r="721" spans="1:18" s="14" customFormat="1" ht="25.5">
      <c r="A721" s="6"/>
      <c r="B721" s="81"/>
      <c r="C721" s="40" t="s">
        <v>637</v>
      </c>
      <c r="E721" s="6">
        <v>465</v>
      </c>
      <c r="F721" s="155">
        <v>465</v>
      </c>
      <c r="G721" s="6">
        <v>465</v>
      </c>
      <c r="H721" s="6"/>
      <c r="I721" s="6"/>
      <c r="J721" s="21"/>
      <c r="K721" s="6">
        <v>465</v>
      </c>
      <c r="P721" s="21"/>
      <c r="R721" s="14" t="s">
        <v>406</v>
      </c>
    </row>
    <row r="722" spans="1:18" s="14" customFormat="1" ht="38.25">
      <c r="A722" s="6"/>
      <c r="B722" s="81"/>
      <c r="C722" s="40" t="s">
        <v>638</v>
      </c>
      <c r="D722" s="6">
        <v>1.5</v>
      </c>
      <c r="E722" s="6">
        <v>515</v>
      </c>
      <c r="F722" s="164">
        <v>515</v>
      </c>
      <c r="G722" s="6">
        <v>435</v>
      </c>
      <c r="H722" s="6">
        <v>15</v>
      </c>
      <c r="I722" s="6">
        <v>15</v>
      </c>
      <c r="J722" s="6">
        <v>50</v>
      </c>
      <c r="K722" s="6">
        <v>243</v>
      </c>
      <c r="L722" s="6">
        <v>122</v>
      </c>
      <c r="M722" s="6">
        <v>100</v>
      </c>
      <c r="N722" s="6">
        <v>50</v>
      </c>
      <c r="O722" s="6"/>
      <c r="P722" s="6"/>
      <c r="R722" s="14" t="s">
        <v>406</v>
      </c>
    </row>
    <row r="723" spans="1:18" s="14" customFormat="1" ht="38.25">
      <c r="A723" s="6"/>
      <c r="B723" s="81"/>
      <c r="C723" s="40" t="s">
        <v>408</v>
      </c>
      <c r="D723" s="6">
        <v>1.44</v>
      </c>
      <c r="E723" s="6">
        <v>454</v>
      </c>
      <c r="F723" s="164">
        <v>454</v>
      </c>
      <c r="G723" s="6">
        <v>374</v>
      </c>
      <c r="H723" s="6">
        <v>15</v>
      </c>
      <c r="I723" s="6">
        <v>15</v>
      </c>
      <c r="J723" s="6">
        <v>50</v>
      </c>
      <c r="K723" s="6"/>
      <c r="L723" s="6">
        <v>454</v>
      </c>
      <c r="M723" s="6"/>
      <c r="N723" s="6"/>
      <c r="O723" s="6"/>
      <c r="P723" s="6"/>
      <c r="R723" s="14" t="s">
        <v>406</v>
      </c>
    </row>
    <row r="724" spans="1:16" s="14" customFormat="1" ht="25.5">
      <c r="A724" s="6"/>
      <c r="B724" s="81"/>
      <c r="C724" s="40" t="s">
        <v>409</v>
      </c>
      <c r="D724" s="6">
        <v>1.93</v>
      </c>
      <c r="E724" s="6">
        <v>569</v>
      </c>
      <c r="F724" s="164">
        <v>569</v>
      </c>
      <c r="G724" s="6">
        <v>503</v>
      </c>
      <c r="H724" s="6">
        <v>18</v>
      </c>
      <c r="I724" s="6">
        <v>18</v>
      </c>
      <c r="J724" s="6">
        <v>30</v>
      </c>
      <c r="K724" s="6"/>
      <c r="L724" s="6">
        <v>130</v>
      </c>
      <c r="M724" s="6">
        <v>439</v>
      </c>
      <c r="N724" s="6"/>
      <c r="O724" s="6"/>
      <c r="P724" s="6"/>
    </row>
    <row r="725" spans="1:16" s="14" customFormat="1" ht="25.5">
      <c r="A725" s="6"/>
      <c r="B725" s="81"/>
      <c r="C725" s="40" t="s">
        <v>244</v>
      </c>
      <c r="D725" s="6">
        <v>2.58</v>
      </c>
      <c r="E725" s="6">
        <v>806</v>
      </c>
      <c r="F725" s="164">
        <v>806</v>
      </c>
      <c r="G725" s="6">
        <v>706</v>
      </c>
      <c r="H725" s="6">
        <v>25</v>
      </c>
      <c r="I725" s="6">
        <v>25</v>
      </c>
      <c r="J725" s="6">
        <v>50</v>
      </c>
      <c r="K725" s="6"/>
      <c r="L725" s="6"/>
      <c r="M725" s="6"/>
      <c r="N725" s="6">
        <v>97</v>
      </c>
      <c r="O725" s="6">
        <v>709</v>
      </c>
      <c r="P725" s="6"/>
    </row>
    <row r="726" spans="1:16" s="14" customFormat="1" ht="51">
      <c r="A726" s="6"/>
      <c r="B726" s="81"/>
      <c r="C726" s="40" t="s">
        <v>245</v>
      </c>
      <c r="D726" s="6">
        <v>33.09</v>
      </c>
      <c r="E726" s="6">
        <v>8864</v>
      </c>
      <c r="F726" s="164">
        <v>0</v>
      </c>
      <c r="G726" s="6"/>
      <c r="H726" s="6"/>
      <c r="I726" s="6"/>
      <c r="J726" s="6"/>
      <c r="K726" s="6"/>
      <c r="L726" s="6"/>
      <c r="M726" s="6"/>
      <c r="N726" s="6"/>
      <c r="O726" s="6"/>
      <c r="P726" s="6">
        <v>8864</v>
      </c>
    </row>
    <row r="727" spans="1:16" s="14" customFormat="1" ht="25.5">
      <c r="A727" s="6"/>
      <c r="B727" s="81"/>
      <c r="C727" s="40" t="s">
        <v>410</v>
      </c>
      <c r="D727" s="6">
        <v>2.5</v>
      </c>
      <c r="E727" s="6">
        <v>730</v>
      </c>
      <c r="F727" s="164">
        <v>730</v>
      </c>
      <c r="G727" s="6">
        <v>650</v>
      </c>
      <c r="H727" s="6">
        <v>25</v>
      </c>
      <c r="I727" s="6">
        <v>25</v>
      </c>
      <c r="J727" s="6">
        <v>30</v>
      </c>
      <c r="K727" s="6"/>
      <c r="L727" s="6"/>
      <c r="M727" s="6">
        <v>170</v>
      </c>
      <c r="N727" s="6">
        <v>560</v>
      </c>
      <c r="O727" s="6"/>
      <c r="P727" s="6"/>
    </row>
    <row r="728" spans="1:18" s="14" customFormat="1" ht="25.5">
      <c r="A728" s="6"/>
      <c r="B728" s="81"/>
      <c r="C728" s="40" t="s">
        <v>411</v>
      </c>
      <c r="D728" s="6">
        <v>3</v>
      </c>
      <c r="E728" s="6">
        <v>458</v>
      </c>
      <c r="F728" s="164">
        <v>0</v>
      </c>
      <c r="G728" s="6"/>
      <c r="H728" s="6"/>
      <c r="I728" s="6"/>
      <c r="J728" s="6"/>
      <c r="K728" s="6"/>
      <c r="L728" s="6"/>
      <c r="M728" s="6"/>
      <c r="N728" s="6"/>
      <c r="P728" s="6">
        <v>458</v>
      </c>
      <c r="R728" s="14" t="s">
        <v>406</v>
      </c>
    </row>
    <row r="729" spans="2:6" ht="12.75">
      <c r="B729" s="89"/>
      <c r="F729" s="163"/>
    </row>
    <row r="730" spans="2:16" ht="15">
      <c r="B730" s="133" t="s">
        <v>412</v>
      </c>
      <c r="D730" s="20">
        <v>75.9</v>
      </c>
      <c r="E730" s="20">
        <v>20055</v>
      </c>
      <c r="F730" s="157">
        <v>8290</v>
      </c>
      <c r="G730" s="20">
        <v>1630</v>
      </c>
      <c r="H730" s="20">
        <v>1576</v>
      </c>
      <c r="I730" s="20">
        <v>3821</v>
      </c>
      <c r="J730" s="20">
        <v>1263</v>
      </c>
      <c r="K730" s="20">
        <v>1658</v>
      </c>
      <c r="L730" s="20">
        <v>1658</v>
      </c>
      <c r="M730" s="20">
        <v>1658</v>
      </c>
      <c r="N730" s="20">
        <v>1658</v>
      </c>
      <c r="O730" s="20">
        <v>1658</v>
      </c>
      <c r="P730" s="20">
        <v>11765</v>
      </c>
    </row>
    <row r="731" spans="3:16" s="15" customFormat="1" ht="38.25">
      <c r="C731" s="15" t="s">
        <v>413</v>
      </c>
      <c r="D731" s="7">
        <v>75.9</v>
      </c>
      <c r="E731" s="7">
        <v>20055</v>
      </c>
      <c r="F731" s="154">
        <v>8290</v>
      </c>
      <c r="G731" s="7">
        <v>1630</v>
      </c>
      <c r="H731" s="7">
        <v>1576</v>
      </c>
      <c r="I731" s="7">
        <v>3821</v>
      </c>
      <c r="J731" s="7">
        <v>1263</v>
      </c>
      <c r="K731" s="7">
        <v>1658</v>
      </c>
      <c r="L731" s="7">
        <v>1658</v>
      </c>
      <c r="M731" s="7">
        <v>1658</v>
      </c>
      <c r="N731" s="7">
        <v>1658</v>
      </c>
      <c r="O731" s="7">
        <v>1658</v>
      </c>
      <c r="P731" s="7">
        <v>11765</v>
      </c>
    </row>
    <row r="732" spans="2:16" s="15" customFormat="1" ht="14.25">
      <c r="B732" s="57"/>
      <c r="D732" s="7"/>
      <c r="E732" s="7"/>
      <c r="F732" s="154"/>
      <c r="G732" s="7"/>
      <c r="H732" s="7"/>
      <c r="I732" s="7"/>
      <c r="J732" s="7"/>
      <c r="K732" s="7"/>
      <c r="L732" s="7"/>
      <c r="M732" s="7"/>
      <c r="N732" s="7"/>
      <c r="O732" s="7"/>
      <c r="P732" s="7"/>
    </row>
    <row r="733" ht="12.75">
      <c r="F733" s="163"/>
    </row>
    <row r="734" ht="12.75">
      <c r="F734" s="163"/>
    </row>
    <row r="735" ht="12.75">
      <c r="F735" s="163"/>
    </row>
    <row r="736" ht="12.75">
      <c r="F736" s="163"/>
    </row>
    <row r="737" ht="12.75">
      <c r="F737" s="163"/>
    </row>
    <row r="738" ht="12.75">
      <c r="F738" s="163"/>
    </row>
    <row r="739" ht="12.75">
      <c r="F739" s="163"/>
    </row>
    <row r="740" ht="12.75">
      <c r="F740" s="163"/>
    </row>
    <row r="741" ht="12.75">
      <c r="F741" s="163"/>
    </row>
    <row r="742" ht="12.75">
      <c r="F742" s="163"/>
    </row>
    <row r="743" ht="12.75">
      <c r="F743" s="163"/>
    </row>
    <row r="744" ht="12.75">
      <c r="F744" s="163"/>
    </row>
    <row r="745" ht="12.75">
      <c r="F745" s="163"/>
    </row>
    <row r="746" ht="12.75">
      <c r="F746" s="163"/>
    </row>
    <row r="747" ht="12.75">
      <c r="F747" s="163"/>
    </row>
    <row r="748" ht="12.75">
      <c r="F748" s="163"/>
    </row>
    <row r="749" ht="12.75">
      <c r="F749" s="163"/>
    </row>
    <row r="750" ht="12.75">
      <c r="F750" s="163"/>
    </row>
    <row r="751" ht="12.75">
      <c r="F751" s="163"/>
    </row>
    <row r="752" ht="12.75">
      <c r="F752" s="163"/>
    </row>
    <row r="753" ht="12.75">
      <c r="F753" s="163"/>
    </row>
    <row r="754" ht="12.75">
      <c r="F754" s="163"/>
    </row>
    <row r="755" ht="12.75">
      <c r="F755" s="163"/>
    </row>
    <row r="756" ht="12.75">
      <c r="F756" s="163"/>
    </row>
    <row r="757" ht="12.75">
      <c r="F757" s="163"/>
    </row>
    <row r="758" ht="12.75">
      <c r="F758" s="163"/>
    </row>
    <row r="759" ht="12.75">
      <c r="F759" s="163"/>
    </row>
    <row r="760" ht="12.75">
      <c r="F760" s="163"/>
    </row>
    <row r="761" ht="12.75">
      <c r="F761" s="163"/>
    </row>
    <row r="762" ht="12.75">
      <c r="F762" s="163"/>
    </row>
    <row r="763" ht="12.75">
      <c r="F763" s="163"/>
    </row>
    <row r="764" ht="12.75">
      <c r="F764" s="163"/>
    </row>
    <row r="765" ht="12.75">
      <c r="F765" s="163"/>
    </row>
    <row r="766" ht="12.75">
      <c r="F766" s="163"/>
    </row>
    <row r="767" ht="12.75">
      <c r="F767" s="163"/>
    </row>
    <row r="768" ht="12.75">
      <c r="F768" s="163"/>
    </row>
    <row r="769" ht="12.75">
      <c r="F769" s="163"/>
    </row>
    <row r="770" ht="12.75">
      <c r="F770" s="163"/>
    </row>
    <row r="771" ht="12.75">
      <c r="F771" s="163"/>
    </row>
    <row r="772" ht="12.75">
      <c r="F772" s="163"/>
    </row>
    <row r="773" ht="12.75">
      <c r="F773" s="163"/>
    </row>
    <row r="774" ht="12.75">
      <c r="F774" s="163"/>
    </row>
    <row r="775" ht="12.75">
      <c r="F775" s="163"/>
    </row>
    <row r="776" ht="12.75">
      <c r="F776" s="163"/>
    </row>
    <row r="777" ht="12.75">
      <c r="F777" s="163"/>
    </row>
    <row r="778" ht="12.75">
      <c r="F778" s="163"/>
    </row>
    <row r="779" ht="12.75">
      <c r="F779" s="163"/>
    </row>
    <row r="780" ht="12.75">
      <c r="F780" s="163"/>
    </row>
    <row r="781" ht="12.75">
      <c r="F781" s="163"/>
    </row>
    <row r="782" ht="12.75">
      <c r="F782" s="163"/>
    </row>
    <row r="783" ht="12.75">
      <c r="F783" s="163"/>
    </row>
    <row r="784" ht="12.75">
      <c r="F784" s="163"/>
    </row>
    <row r="785" ht="12.75">
      <c r="F785" s="163"/>
    </row>
    <row r="786" ht="12.75">
      <c r="F786" s="163"/>
    </row>
    <row r="787" ht="12.75">
      <c r="F787" s="163"/>
    </row>
    <row r="788" ht="12.75">
      <c r="F788" s="163"/>
    </row>
    <row r="789" ht="12.75">
      <c r="F789" s="163"/>
    </row>
    <row r="790" ht="12.75">
      <c r="F790" s="163"/>
    </row>
    <row r="791" ht="12.75">
      <c r="F791" s="163"/>
    </row>
    <row r="792" ht="12.75">
      <c r="F792" s="163"/>
    </row>
    <row r="793" ht="12.75">
      <c r="F793" s="163"/>
    </row>
    <row r="794" ht="12.75">
      <c r="F794" s="163"/>
    </row>
    <row r="795" ht="12.75">
      <c r="F795" s="163"/>
    </row>
    <row r="796" ht="12.75">
      <c r="F796" s="163"/>
    </row>
    <row r="797" ht="12.75">
      <c r="F797" s="163"/>
    </row>
    <row r="798" ht="12.75">
      <c r="F798" s="163"/>
    </row>
    <row r="799" ht="12.75">
      <c r="F799" s="163"/>
    </row>
    <row r="800" ht="12.75">
      <c r="F800" s="163"/>
    </row>
    <row r="801" ht="12.75">
      <c r="F801" s="163"/>
    </row>
    <row r="802" ht="12.75">
      <c r="F802" s="163"/>
    </row>
    <row r="803" ht="12.75">
      <c r="F803" s="163"/>
    </row>
    <row r="804" ht="12.75">
      <c r="F804" s="163"/>
    </row>
    <row r="805" ht="12.75">
      <c r="F805" s="163"/>
    </row>
    <row r="806" ht="12.75">
      <c r="F806" s="163"/>
    </row>
    <row r="807" ht="12.75">
      <c r="F807" s="163"/>
    </row>
    <row r="808" ht="12.75">
      <c r="F808" s="163"/>
    </row>
    <row r="809" ht="12.75">
      <c r="F809" s="163"/>
    </row>
    <row r="810" ht="12.75">
      <c r="F810" s="163"/>
    </row>
    <row r="811" ht="12.75">
      <c r="F811" s="163"/>
    </row>
    <row r="812" ht="12.75">
      <c r="F812" s="163"/>
    </row>
    <row r="813" ht="12.75">
      <c r="F813" s="163"/>
    </row>
    <row r="814" ht="12.75">
      <c r="F814" s="163"/>
    </row>
    <row r="815" ht="12.75">
      <c r="F815" s="163"/>
    </row>
    <row r="816" ht="12.75">
      <c r="F816" s="163"/>
    </row>
    <row r="817" ht="12.75">
      <c r="F817" s="163"/>
    </row>
    <row r="818" ht="12.75">
      <c r="F818" s="163"/>
    </row>
    <row r="819" ht="12.75">
      <c r="F819" s="163"/>
    </row>
    <row r="820" ht="12.75">
      <c r="F820" s="163"/>
    </row>
    <row r="821" ht="12.75">
      <c r="F821" s="163"/>
    </row>
    <row r="822" ht="12.75">
      <c r="F822" s="163"/>
    </row>
    <row r="823" ht="12.75">
      <c r="F823" s="163"/>
    </row>
    <row r="824" ht="12.75">
      <c r="F824" s="163"/>
    </row>
    <row r="825" ht="12.75">
      <c r="F825" s="163"/>
    </row>
    <row r="826" ht="12.75">
      <c r="F826" s="163"/>
    </row>
    <row r="827" ht="12.75">
      <c r="F827" s="163"/>
    </row>
    <row r="828" ht="12.75">
      <c r="F828" s="163"/>
    </row>
    <row r="829" ht="12.75">
      <c r="F829" s="163"/>
    </row>
    <row r="830" ht="12.75">
      <c r="F830" s="163"/>
    </row>
    <row r="831" ht="12.75">
      <c r="F831" s="163"/>
    </row>
    <row r="832" ht="12.75">
      <c r="F832" s="163"/>
    </row>
    <row r="833" ht="12.75">
      <c r="F833" s="163"/>
    </row>
    <row r="834" ht="12.75">
      <c r="F834" s="163"/>
    </row>
    <row r="835" ht="12.75">
      <c r="F835" s="163"/>
    </row>
    <row r="836" ht="12.75">
      <c r="F836" s="163"/>
    </row>
    <row r="837" ht="12.75">
      <c r="F837" s="163"/>
    </row>
    <row r="838" ht="12.75">
      <c r="F838" s="163"/>
    </row>
    <row r="839" ht="12.75">
      <c r="F839" s="163"/>
    </row>
    <row r="840" ht="12.75">
      <c r="F840" s="163"/>
    </row>
    <row r="841" ht="12.75">
      <c r="F841" s="163"/>
    </row>
    <row r="842" ht="12.75">
      <c r="F842" s="163"/>
    </row>
    <row r="843" ht="12.75">
      <c r="F843" s="163"/>
    </row>
    <row r="844" ht="12.75">
      <c r="F844" s="163"/>
    </row>
    <row r="845" ht="12.75">
      <c r="F845" s="163"/>
    </row>
    <row r="846" ht="12.75">
      <c r="F846" s="163"/>
    </row>
    <row r="847" ht="12.75">
      <c r="F847" s="163"/>
    </row>
    <row r="848" ht="12.75">
      <c r="F848" s="163"/>
    </row>
    <row r="849" ht="12.75">
      <c r="F849" s="163"/>
    </row>
    <row r="850" ht="12.75">
      <c r="F850" s="163"/>
    </row>
    <row r="851" ht="12.75">
      <c r="F851" s="163"/>
    </row>
    <row r="852" ht="12.75">
      <c r="F852" s="163"/>
    </row>
    <row r="853" ht="12.75">
      <c r="F853" s="163"/>
    </row>
    <row r="854" ht="12.75">
      <c r="F854" s="163"/>
    </row>
    <row r="855" ht="12.75">
      <c r="F855" s="163"/>
    </row>
    <row r="856" ht="12.75">
      <c r="F856" s="163"/>
    </row>
    <row r="857" ht="12.75">
      <c r="F857" s="163"/>
    </row>
    <row r="858" ht="12.75">
      <c r="F858" s="163"/>
    </row>
    <row r="859" ht="12.75">
      <c r="F859" s="163"/>
    </row>
    <row r="860" ht="12.75">
      <c r="F860" s="163"/>
    </row>
    <row r="861" ht="12.75">
      <c r="F861" s="163"/>
    </row>
    <row r="862" ht="12.75">
      <c r="F862" s="163"/>
    </row>
    <row r="863" ht="12.75">
      <c r="F863" s="163"/>
    </row>
    <row r="864" ht="12.75">
      <c r="F864" s="163"/>
    </row>
    <row r="865" ht="12.75">
      <c r="F865" s="163"/>
    </row>
    <row r="866" ht="12.75">
      <c r="F866" s="163"/>
    </row>
    <row r="867" ht="12.75">
      <c r="F867" s="163"/>
    </row>
    <row r="868" ht="12.75">
      <c r="F868" s="163"/>
    </row>
    <row r="869" ht="12.75">
      <c r="F869" s="163"/>
    </row>
    <row r="870" ht="12.75">
      <c r="F870" s="163"/>
    </row>
    <row r="871" ht="12.75">
      <c r="F871" s="163"/>
    </row>
    <row r="872" ht="12.75">
      <c r="F872" s="163"/>
    </row>
    <row r="873" ht="12.75">
      <c r="F873" s="163"/>
    </row>
    <row r="874" ht="12.75">
      <c r="F874" s="163"/>
    </row>
    <row r="875" ht="12.75">
      <c r="F875" s="163"/>
    </row>
    <row r="876" ht="12.75">
      <c r="F876" s="163"/>
    </row>
    <row r="877" ht="12.75">
      <c r="F877" s="163"/>
    </row>
    <row r="878" ht="12.75">
      <c r="F878" s="163"/>
    </row>
    <row r="879" ht="12.75">
      <c r="F879" s="163"/>
    </row>
    <row r="880" ht="12.75">
      <c r="F880" s="163"/>
    </row>
    <row r="881" ht="12.75">
      <c r="F881" s="163"/>
    </row>
    <row r="882" ht="12.75">
      <c r="F882" s="163"/>
    </row>
    <row r="883" ht="12.75">
      <c r="F883" s="163"/>
    </row>
    <row r="884" ht="12.75">
      <c r="F884" s="163"/>
    </row>
    <row r="885" ht="12.75">
      <c r="F885" s="163"/>
    </row>
    <row r="886" ht="12.75">
      <c r="F886" s="163"/>
    </row>
    <row r="887" ht="12.75">
      <c r="F887" s="163"/>
    </row>
    <row r="888" ht="12.75">
      <c r="F888" s="163"/>
    </row>
    <row r="889" ht="12.75">
      <c r="F889" s="163"/>
    </row>
    <row r="890" ht="12.75">
      <c r="F890" s="163"/>
    </row>
    <row r="891" ht="12.75">
      <c r="F891" s="163"/>
    </row>
    <row r="892" ht="12.75">
      <c r="F892" s="163"/>
    </row>
    <row r="893" ht="12.75">
      <c r="F893" s="163"/>
    </row>
    <row r="894" ht="12.75">
      <c r="F894" s="163"/>
    </row>
    <row r="895" ht="12.75">
      <c r="F895" s="163"/>
    </row>
    <row r="896" ht="12.75">
      <c r="F896" s="163"/>
    </row>
    <row r="897" ht="12.75">
      <c r="F897" s="163"/>
    </row>
    <row r="898" ht="12.75">
      <c r="F898" s="163"/>
    </row>
    <row r="899" ht="12.75">
      <c r="F899" s="163"/>
    </row>
    <row r="900" ht="12.75">
      <c r="F900" s="163"/>
    </row>
    <row r="901" ht="12.75">
      <c r="F901" s="163"/>
    </row>
    <row r="902" ht="12.75">
      <c r="F902" s="163"/>
    </row>
    <row r="903" ht="12.75">
      <c r="F903" s="163"/>
    </row>
    <row r="904" ht="12.75">
      <c r="F904" s="163"/>
    </row>
    <row r="905" ht="12.75">
      <c r="F905" s="163"/>
    </row>
    <row r="906" ht="12.75">
      <c r="F906" s="163"/>
    </row>
    <row r="907" ht="12.75">
      <c r="F907" s="163"/>
    </row>
    <row r="908" ht="12.75">
      <c r="F908" s="163"/>
    </row>
    <row r="909" ht="12.75">
      <c r="F909" s="163"/>
    </row>
    <row r="910" ht="12.75">
      <c r="F910" s="163"/>
    </row>
    <row r="911" ht="12.75">
      <c r="F911" s="163"/>
    </row>
    <row r="912" ht="12.75">
      <c r="F912" s="163"/>
    </row>
    <row r="913" ht="12.75">
      <c r="F913" s="163"/>
    </row>
    <row r="914" ht="12.75">
      <c r="F914" s="163"/>
    </row>
    <row r="915" ht="12.75">
      <c r="F915" s="163"/>
    </row>
    <row r="916" ht="12.75">
      <c r="F916" s="163"/>
    </row>
    <row r="917" ht="12.75">
      <c r="F917" s="163"/>
    </row>
    <row r="918" ht="12.75">
      <c r="F918" s="163"/>
    </row>
    <row r="919" ht="12.75">
      <c r="F919" s="163"/>
    </row>
    <row r="920" ht="12.75">
      <c r="F920" s="163"/>
    </row>
    <row r="921" ht="12.75">
      <c r="F921" s="163"/>
    </row>
    <row r="922" ht="12.75">
      <c r="F922" s="163"/>
    </row>
    <row r="923" ht="12.75">
      <c r="F923" s="163"/>
    </row>
    <row r="924" ht="12.75">
      <c r="F924" s="163"/>
    </row>
    <row r="925" ht="12.75">
      <c r="F925" s="163"/>
    </row>
    <row r="926" ht="12.75">
      <c r="F926" s="163"/>
    </row>
    <row r="927" ht="12.75">
      <c r="F927" s="163"/>
    </row>
    <row r="928" ht="12.75">
      <c r="F928" s="163"/>
    </row>
    <row r="929" ht="12.75">
      <c r="F929" s="163"/>
    </row>
    <row r="930" ht="12.75">
      <c r="F930" s="163"/>
    </row>
    <row r="931" ht="12.75">
      <c r="F931" s="163"/>
    </row>
    <row r="932" ht="12.75">
      <c r="F932" s="163"/>
    </row>
    <row r="933" ht="12.75">
      <c r="F933" s="163"/>
    </row>
    <row r="934" ht="12.75">
      <c r="F934" s="163"/>
    </row>
    <row r="935" ht="12.75">
      <c r="F935" s="163"/>
    </row>
    <row r="936" ht="12.75">
      <c r="F936" s="163"/>
    </row>
    <row r="937" ht="12.75">
      <c r="F937" s="163"/>
    </row>
    <row r="938" ht="12.75">
      <c r="F938" s="163"/>
    </row>
    <row r="939" ht="12.75">
      <c r="F939" s="163"/>
    </row>
    <row r="940" ht="12.75">
      <c r="F940" s="163"/>
    </row>
    <row r="941" ht="12.75">
      <c r="F941" s="163"/>
    </row>
    <row r="942" ht="12.75">
      <c r="F942" s="163"/>
    </row>
    <row r="943" ht="12.75">
      <c r="F943" s="163"/>
    </row>
    <row r="944" ht="12.75">
      <c r="F944" s="163"/>
    </row>
    <row r="945" ht="12.75">
      <c r="F945" s="163"/>
    </row>
    <row r="946" ht="12.75">
      <c r="F946" s="163"/>
    </row>
    <row r="947" ht="12.75">
      <c r="F947" s="163"/>
    </row>
    <row r="948" ht="12.75">
      <c r="F948" s="163"/>
    </row>
    <row r="949" ht="12.75">
      <c r="F949" s="163"/>
    </row>
    <row r="950" ht="12.75">
      <c r="F950" s="163"/>
    </row>
    <row r="951" ht="12.75">
      <c r="F951" s="163"/>
    </row>
    <row r="952" ht="12.75">
      <c r="F952" s="163"/>
    </row>
    <row r="953" ht="12.75">
      <c r="F953" s="163"/>
    </row>
    <row r="954" ht="12.75">
      <c r="F954" s="163"/>
    </row>
    <row r="955" ht="12.75">
      <c r="F955" s="163"/>
    </row>
    <row r="956" ht="12.75">
      <c r="F956" s="163"/>
    </row>
    <row r="957" ht="12.75">
      <c r="F957" s="163"/>
    </row>
    <row r="958" ht="12.75">
      <c r="F958" s="163"/>
    </row>
    <row r="959" ht="12.75">
      <c r="F959" s="163"/>
    </row>
    <row r="960" ht="12.75">
      <c r="F960" s="163"/>
    </row>
    <row r="961" ht="12.75">
      <c r="F961" s="163"/>
    </row>
    <row r="962" ht="12.75">
      <c r="F962" s="163"/>
    </row>
    <row r="963" ht="12.75">
      <c r="F963" s="163"/>
    </row>
    <row r="964" ht="12.75">
      <c r="F964" s="163"/>
    </row>
    <row r="965" ht="12.75">
      <c r="F965" s="163"/>
    </row>
    <row r="966" ht="12.75">
      <c r="F966" s="163"/>
    </row>
    <row r="967" ht="12.75">
      <c r="F967" s="163"/>
    </row>
    <row r="968" ht="12.75">
      <c r="F968" s="163"/>
    </row>
    <row r="969" ht="12.75">
      <c r="F969" s="163"/>
    </row>
    <row r="970" ht="12.75">
      <c r="F970" s="163"/>
    </row>
    <row r="971" ht="12.75">
      <c r="F971" s="163"/>
    </row>
    <row r="972" ht="12.75">
      <c r="F972" s="163"/>
    </row>
    <row r="973" ht="12.75">
      <c r="F973" s="163"/>
    </row>
    <row r="974" ht="12.75">
      <c r="F974" s="163"/>
    </row>
    <row r="975" ht="12.75">
      <c r="F975" s="163"/>
    </row>
    <row r="976" ht="12.75">
      <c r="F976" s="163"/>
    </row>
  </sheetData>
  <mergeCells count="1">
    <mergeCell ref="D4:L4"/>
  </mergeCells>
  <printOptions/>
  <pageMargins left="0.3937007874015748" right="0.28" top="0.3937007874015748" bottom="0.3" header="0.31496062992125984" footer="0.32"/>
  <pageSetup horizontalDpi="600" verticalDpi="600" orientation="landscape" paperSize="9" scale="85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denis</cp:lastModifiedBy>
  <cp:lastPrinted>2006-01-05T07:50:05Z</cp:lastPrinted>
  <dcterms:created xsi:type="dcterms:W3CDTF">1996-10-08T23:32:33Z</dcterms:created>
  <dcterms:modified xsi:type="dcterms:W3CDTF">2008-11-17T12:24:48Z</dcterms:modified>
  <cp:category/>
  <cp:version/>
  <cp:contentType/>
  <cp:contentStatus/>
</cp:coreProperties>
</file>