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55" windowHeight="6315" activeTab="3"/>
  </bookViews>
  <sheets>
    <sheet name="№1" sheetId="1" r:id="rId1"/>
    <sheet name="№2" sheetId="2" r:id="rId2"/>
    <sheet name="№3" sheetId="3" r:id="rId3"/>
    <sheet name="№4" sheetId="4" r:id="rId4"/>
    <sheet name="№5" sheetId="5" r:id="rId5"/>
    <sheet name="№6" sheetId="6" r:id="rId6"/>
    <sheet name="№7" sheetId="7" r:id="rId7"/>
  </sheets>
  <definedNames>
    <definedName name="Pfujkjdrb_lkz_gtxfnb">#REF!</definedName>
    <definedName name="Z_1D767D7F_3A7F_4027_AABF_9FB18720D692_.wvu.Cols" localSheetId="1" hidden="1">'№2'!#REF!,'№2'!#REF!</definedName>
    <definedName name="Z_1D767D7F_3A7F_4027_AABF_9FB18720D692_.wvu.Cols" localSheetId="2" hidden="1">'№3'!#REF!,'№3'!#REF!</definedName>
    <definedName name="Z_1D767D7F_3A7F_4027_AABF_9FB18720D692_.wvu.FilterData" localSheetId="2" hidden="1">'№3'!$A$14:$CF$102</definedName>
    <definedName name="Z_1D767D7F_3A7F_4027_AABF_9FB18720D692_.wvu.PrintArea" localSheetId="1" hidden="1">'№2'!$A$1:$I$76</definedName>
    <definedName name="Z_1D767D7F_3A7F_4027_AABF_9FB18720D692_.wvu.PrintArea" localSheetId="2" hidden="1">'№3'!$A$1:$I$100</definedName>
    <definedName name="Z_1D767D7F_3A7F_4027_AABF_9FB18720D692_.wvu.PrintTitles" localSheetId="1" hidden="1">'№2'!$9:$12</definedName>
    <definedName name="Z_1D767D7F_3A7F_4027_AABF_9FB18720D692_.wvu.PrintTitles" localSheetId="2" hidden="1">'№3'!$11:$14</definedName>
    <definedName name="Z_1D767D7F_3A7F_4027_AABF_9FB18720D692_.wvu.Rows" localSheetId="1" hidden="1">'№2'!#REF!,'№2'!#REF!,'№2'!#REF!</definedName>
    <definedName name="Z_1D767D7F_3A7F_4027_AABF_9FB18720D692_.wvu.Rows" localSheetId="2" hidden="1">'№3'!$1:$3,'№3'!#REF!,'№3'!#REF!,'№3'!#REF!,'№3'!#REF!,'№3'!#REF!,'№3'!#REF!,'№3'!#REF!,'№3'!#REF!,'№3'!#REF!,'№3'!#REF!,'№3'!#REF!,'№3'!#REF!,'№3'!#REF!,'№3'!#REF!,'№3'!#REF!,'№3'!#REF!,'№3'!#REF!</definedName>
    <definedName name="Z_320DDB09_FBA8_4E1A_90A7_41493CE887A1_.wvu.Cols" localSheetId="1" hidden="1">'№2'!#REF!,'№2'!#REF!</definedName>
    <definedName name="Z_320DDB09_FBA8_4E1A_90A7_41493CE887A1_.wvu.Cols" localSheetId="2" hidden="1">'№3'!#REF!,'№3'!#REF!</definedName>
    <definedName name="Z_320DDB09_FBA8_4E1A_90A7_41493CE887A1_.wvu.FilterData" localSheetId="2" hidden="1">'№3'!$A$15:$A$87</definedName>
    <definedName name="Z_320DDB09_FBA8_4E1A_90A7_41493CE887A1_.wvu.PrintArea" localSheetId="1" hidden="1">'№2'!$A$1:$I$71</definedName>
    <definedName name="Z_320DDB09_FBA8_4E1A_90A7_41493CE887A1_.wvu.PrintArea" localSheetId="2" hidden="1">'№3'!$A$1:$I$86</definedName>
    <definedName name="Z_320DDB09_FBA8_4E1A_90A7_41493CE887A1_.wvu.Rows" localSheetId="1" hidden="1">'№2'!#REF!,'№2'!#REF!,'№2'!#REF!,'№2'!#REF!,'№2'!$52:$52,'№2'!#REF!,'№2'!#REF!,'№2'!#REF!,'№2'!$59:$59,'№2'!#REF!,'№2'!#REF!,'№2'!#REF!,'№2'!#REF!,'№2'!#REF!,'№2'!#REF!</definedName>
    <definedName name="Z_320DDB09_FBA8_4E1A_90A7_41493CE887A1_.wvu.Rows" localSheetId="2" hidden="1">'№3'!$1:$3</definedName>
    <definedName name="Z_55FBEA9C_3FBC_4C2C_9CDD_81DB4A50B154_.wvu.Cols" localSheetId="1" hidden="1">'№2'!#REF!,'№2'!#REF!</definedName>
    <definedName name="Z_55FBEA9C_3FBC_4C2C_9CDD_81DB4A50B154_.wvu.Cols" localSheetId="2" hidden="1">'№3'!#REF!,'№3'!#REF!</definedName>
    <definedName name="Z_55FBEA9C_3FBC_4C2C_9CDD_81DB4A50B154_.wvu.FilterData" localSheetId="2" hidden="1">'№3'!$A$14:$CF$87</definedName>
    <definedName name="Z_55FBEA9C_3FBC_4C2C_9CDD_81DB4A50B154_.wvu.PrintArea" localSheetId="1" hidden="1">'№2'!$A$1:$I$73</definedName>
    <definedName name="Z_55FBEA9C_3FBC_4C2C_9CDD_81DB4A50B154_.wvu.PrintArea" localSheetId="2" hidden="1">'№3'!$A$1:$I$93</definedName>
    <definedName name="Z_55FBEA9C_3FBC_4C2C_9CDD_81DB4A50B154_.wvu.Rows" localSheetId="1" hidden="1">'№2'!#REF!,'№2'!#REF!,'№2'!#REF!,'№2'!$35:$37,'№2'!$43:$43,'№2'!#REF!,'№2'!#REF!,'№2'!$52:$52,'№2'!#REF!,'№2'!#REF!,'№2'!#REF!,'№2'!$59:$59,'№2'!#REF!,'№2'!#REF!,'№2'!#REF!,'№2'!#REF!,'№2'!#REF!,'№2'!#REF!</definedName>
    <definedName name="Z_55FBEA9C_3FBC_4C2C_9CDD_81DB4A50B154_.wvu.Rows" localSheetId="2" hidden="1">'№3'!$1:$3,'№3'!#REF!,'№3'!#REF!,'№3'!$23:$23,'№3'!#REF!,'№3'!#REF!,'№3'!#REF!,'№3'!$30:$30,'№3'!#REF!,'№3'!$36:$36,'№3'!#REF!,'№3'!$45:$45,'№3'!#REF!,'№3'!$46:$47,'№3'!#REF!,'№3'!$53:$55,'№3'!#REF!,'№3'!$60:$75,'№3'!#REF!</definedName>
    <definedName name="Z_8182C82F_4179_437B_82A5_A0F1DB59C261_.wvu.FilterData" localSheetId="2" hidden="1">'№3'!$A$15:$A$87</definedName>
    <definedName name="Z_A47C3E8F_8E3D_438E_864D_FF8A86EB29FB_.wvu.PrintArea" localSheetId="1" hidden="1">'№2'!$A$1:$I$73</definedName>
    <definedName name="Z_AD77E662_1A59_48FE_B650_EFF948C00338_.wvu.FilterData" localSheetId="2" hidden="1">'№3'!$A$15:$A$87</definedName>
    <definedName name="Z_BB919BB1_78FC_411F_B89B_EE52A9A99CCD_.wvu.Cols" localSheetId="1" hidden="1">'№2'!#REF!,'№2'!#REF!</definedName>
    <definedName name="Z_BB919BB1_78FC_411F_B89B_EE52A9A99CCD_.wvu.Cols" localSheetId="2" hidden="1">'№3'!#REF!,'№3'!#REF!</definedName>
    <definedName name="Z_BB919BB1_78FC_411F_B89B_EE52A9A99CCD_.wvu.FilterData" localSheetId="2" hidden="1">'№3'!$A$14:$CF$87</definedName>
    <definedName name="Z_BB919BB1_78FC_411F_B89B_EE52A9A99CCD_.wvu.PrintArea" localSheetId="1" hidden="1">'№2'!$A$1:$I$73</definedName>
    <definedName name="Z_BB919BB1_78FC_411F_B89B_EE52A9A99CCD_.wvu.PrintArea" localSheetId="2" hidden="1">'№3'!$A$1:$I$86</definedName>
    <definedName name="Z_BB919BB1_78FC_411F_B89B_EE52A9A99CCD_.wvu.Rows" localSheetId="1" hidden="1">'№2'!#REF!,'№2'!#REF!,'№2'!#REF!,'№2'!#REF!,'№2'!$35:$37,'№2'!$43:$43,'№2'!#REF!,'№2'!#REF!,'№2'!#REF!,'№2'!$52:$52,'№2'!#REF!,'№2'!#REF!,'№2'!$59:$59,'№2'!$63:$71,'№2'!#REF!,'№2'!#REF!</definedName>
    <definedName name="Z_BB919BB1_78FC_411F_B89B_EE52A9A99CCD_.wvu.Rows" localSheetId="2" hidden="1">'№3'!$1:$3,'№3'!#REF!,'№3'!$23:$23,'№3'!#REF!,'№3'!#REF!,'№3'!#REF!,'№3'!$30:$30,'№3'!#REF!,'№3'!$36:$36,'№3'!#REF!,'№3'!$45:$45,'№3'!#REF!,'№3'!$46:$47,'№3'!#REF!,'№3'!$53:$55,'№3'!#REF!,'№3'!$60:$75,'№3'!#REF!,'№3'!#REF!,'№3'!#REF!,'№3'!#REF!,'№3'!#REF!,'№3'!$84:$84,'№3'!#REF!</definedName>
    <definedName name="Z_C0D6CD41_0FD1_49C4_B712_F128344CF647_.wvu.Cols" localSheetId="1" hidden="1">'№2'!#REF!,'№2'!#REF!</definedName>
    <definedName name="Z_C0D6CD41_0FD1_49C4_B712_F128344CF647_.wvu.Cols" localSheetId="2" hidden="1">'№3'!#REF!,'№3'!#REF!</definedName>
    <definedName name="Z_C0D6CD41_0FD1_49C4_B712_F128344CF647_.wvu.FilterData" localSheetId="2" hidden="1">'№3'!$A$14:$CF$102</definedName>
    <definedName name="Z_C0D6CD41_0FD1_49C4_B712_F128344CF647_.wvu.PrintArea" localSheetId="1" hidden="1">'№2'!$A$1:$I$76</definedName>
    <definedName name="Z_C0D6CD41_0FD1_49C4_B712_F128344CF647_.wvu.PrintArea" localSheetId="2" hidden="1">'№3'!$A$1:$I$100</definedName>
    <definedName name="Z_C0D6CD41_0FD1_49C4_B712_F128344CF647_.wvu.PrintTitles" localSheetId="1" hidden="1">'№2'!$9:$12</definedName>
    <definedName name="Z_C0D6CD41_0FD1_49C4_B712_F128344CF647_.wvu.PrintTitles" localSheetId="2" hidden="1">'№3'!$11:$14</definedName>
    <definedName name="Z_C0D6CD41_0FD1_49C4_B712_F128344CF647_.wvu.Rows" localSheetId="1" hidden="1">'№2'!#REF!,'№2'!#REF!,'№2'!#REF!</definedName>
    <definedName name="Z_C0D6CD41_0FD1_49C4_B712_F128344CF647_.wvu.Rows" localSheetId="2" hidden="1">'№3'!$1:$3,'№3'!#REF!,'№3'!#REF!,'№3'!#REF!,'№3'!#REF!,'№3'!#REF!,'№3'!#REF!,'№3'!#REF!,'№3'!#REF!,'№3'!#REF!,'№3'!#REF!,'№3'!#REF!,'№3'!#REF!,'№3'!#REF!,'№3'!#REF!,'№3'!#REF!,'№3'!#REF!,'№3'!#REF!</definedName>
    <definedName name="Z_CDF83A7A_6F8D_4548_8D63_D97509A38F07_.wvu.Cols" localSheetId="1" hidden="1">'№2'!#REF!,'№2'!#REF!</definedName>
    <definedName name="Z_CDF83A7A_6F8D_4548_8D63_D97509A38F07_.wvu.Cols" localSheetId="2" hidden="1">'№3'!#REF!,'№3'!#REF!</definedName>
    <definedName name="Z_CDF83A7A_6F8D_4548_8D63_D97509A38F07_.wvu.FilterData" localSheetId="2" hidden="1">'№3'!$A$14:$CF$102</definedName>
    <definedName name="Z_CDF83A7A_6F8D_4548_8D63_D97509A38F07_.wvu.PrintArea" localSheetId="1" hidden="1">'№2'!$A$1:$I$76</definedName>
    <definedName name="Z_CDF83A7A_6F8D_4548_8D63_D97509A38F07_.wvu.PrintArea" localSheetId="2" hidden="1">'№3'!$A$1:$I$100</definedName>
    <definedName name="Z_CDF83A7A_6F8D_4548_8D63_D97509A38F07_.wvu.PrintTitles" localSheetId="1" hidden="1">'№2'!$9:$12</definedName>
    <definedName name="Z_CDF83A7A_6F8D_4548_8D63_D97509A38F07_.wvu.PrintTitles" localSheetId="2" hidden="1">'№3'!$11:$14</definedName>
    <definedName name="Z_CDF83A7A_6F8D_4548_8D63_D97509A38F07_.wvu.Rows" localSheetId="1" hidden="1">'№2'!#REF!,'№2'!#REF!,'№2'!#REF!,'№2'!#REF!,'№2'!#REF!,'№2'!#REF!,'№2'!#REF!,'№2'!#REF!,'№2'!#REF!,'№2'!#REF!,'№2'!#REF!,'№2'!#REF!,'№2'!#REF!,'№2'!#REF!,'№2'!#REF!,'№2'!#REF!,'№2'!#REF!,'№2'!#REF!,'№2'!#REF!,'№2'!#REF!,'№2'!#REF!,'№2'!#REF!,'№2'!#REF!,'№2'!#REF!,'№2'!#REF!</definedName>
    <definedName name="Z_CDF83A7A_6F8D_4548_8D63_D97509A38F07_.wvu.Rows" localSheetId="2" hidden="1">'№3'!$1:$3,'№3'!#REF!,'№3'!#REF!,'№3'!#REF!,'№3'!#REF!,'№3'!#REF!,'№3'!#REF!,'№3'!#REF!,'№3'!#REF!,'№3'!#REF!,'№3'!#REF!,'№3'!#REF!,'№3'!#REF!,'№3'!#REF!,'№3'!#REF!,'№3'!#REF!,'№3'!#REF!,'№3'!#REF!,'№3'!#REF!,'№3'!#REF!,'№3'!#REF!,'№3'!#REF!,'№3'!#REF!,'№3'!#REF!,'№3'!#REF!,'№3'!#REF!,'№3'!#REF!,'№3'!#REF!,'№3'!#REF!,'№3'!#REF!,'№3'!#REF!,'№3'!#REF!,'№3'!#REF!,'№3'!#REF!,'№3'!#REF!,'№3'!#REF!</definedName>
    <definedName name="Z_D733478A_EE58_449F_AC74_766E540A8B9D_.wvu.FilterData" localSheetId="2" hidden="1">'№3'!$A$15:$A$87</definedName>
    <definedName name="_xlnm.Print_Titles" localSheetId="0">'№1'!$7:$8</definedName>
    <definedName name="_xlnm.Print_Titles" localSheetId="1">'№2'!$9:$12</definedName>
    <definedName name="_xlnm.Print_Titles" localSheetId="2">'№3'!$11:$14</definedName>
    <definedName name="_xlnm.Print_Titles" localSheetId="3">'№4'!$A:$A</definedName>
    <definedName name="_xlnm.Print_Titles" localSheetId="4">'№5'!$A:$A</definedName>
    <definedName name="_xlnm.Print_Titles" localSheetId="5">'№6'!$7:$8</definedName>
    <definedName name="_xlnm.Print_Area" localSheetId="0">'№1'!$A$1:$F$70</definedName>
    <definedName name="_xlnm.Print_Area" localSheetId="1">'№2'!$A$1:$I$76</definedName>
    <definedName name="_xlnm.Print_Area" localSheetId="2">'№3'!$A$1:$I$100</definedName>
    <definedName name="_xlnm.Print_Area" localSheetId="3">'№4'!$A$1:$X$57</definedName>
    <definedName name="_xlnm.Print_Area" localSheetId="4">'№5'!$A$1:$F$54</definedName>
    <definedName name="_xlnm.Print_Area" localSheetId="6">'№7'!$A$1:$F$22</definedName>
  </definedNames>
  <calcPr fullCalcOnLoad="1"/>
</workbook>
</file>

<file path=xl/sharedStrings.xml><?xml version="1.0" encoding="utf-8"?>
<sst xmlns="http://schemas.openxmlformats.org/spreadsheetml/2006/main" count="738" uniqueCount="457">
  <si>
    <t xml:space="preserve"> 090700, 091101, 091102, 091103, 091104, 091105, 091106, 091107, 091108</t>
  </si>
  <si>
    <t>Соціальні програми та заходи у галузі сім"ї, жінок, молоді та дітей, утримання соціальних закладів</t>
  </si>
  <si>
    <t>Програма розвитку земельних відносин і охорони земель у Донецькій області на 2011 - 2015 роки</t>
  </si>
  <si>
    <t xml:space="preserve">Розділ 5.5 "Розвиток гуманітарної сфери.Охорона здоров"я населення" Програми економічного і соціального розвитку Донецької області на 2012 рік. </t>
  </si>
  <si>
    <t>Проведення конкурсіу "Кращий медичний працівник року".</t>
  </si>
  <si>
    <t xml:space="preserve">Розділ 5.4. Соціальний захист"  Програми економічного та соціального розвитку Донецької області на 2012 рік. </t>
  </si>
  <si>
    <t>Надання фінансової підтримки обласним громадським організаціям ветеранів, інвалідів та обласній гроиадській організації "Союз Чорнобиль України"</t>
  </si>
  <si>
    <t xml:space="preserve">Розділ 5.4. Соціальний захист"  Програми економічного та соціального розвитку Донецької області на 2012 рік. Рішення обласної ради від 23.02.2012 № 6/9-223 </t>
  </si>
  <si>
    <t xml:space="preserve">Розділ 5.4. Соціальний захист"  Програми економічного та соціального розвитку Донецької області на 2012 рік. Рішення обласної ради від 23.02.2012 № 6/9-222 </t>
  </si>
  <si>
    <t>Пільгова передплата періодичних видань ветеранам, інвалідам та іншим пільговим категоріям громадян</t>
  </si>
  <si>
    <t>130116</t>
  </si>
  <si>
    <t xml:space="preserve">придбання витратних матеріалів для закладів охорони здоров'я  та лікарських засобів для інгаляційної анестезії </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</si>
  <si>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</si>
  <si>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</si>
  <si>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</si>
  <si>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Головне управління розвитку базових галузей промисловості, енергетики та енергоефективності облдержадміністрації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</si>
  <si>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</si>
  <si>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за рахунок субвенції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</si>
  <si>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 xml:space="preserve">на фінансування Програм-переможців Всеукраїнського конкурсу проектів та програм розвитку місцевого самоврядування </t>
  </si>
  <si>
    <t>Управління культури і туризму облдержадміністрації</t>
  </si>
  <si>
    <t>41035000</t>
  </si>
  <si>
    <t>Інші субвенції</t>
  </si>
  <si>
    <t>м. Костянтинівка</t>
  </si>
  <si>
    <t>м. Краматорськ</t>
  </si>
  <si>
    <t>м. Красноармійськ</t>
  </si>
  <si>
    <t>м. Красний Лиман</t>
  </si>
  <si>
    <t>м. Макіївка</t>
  </si>
  <si>
    <t>м. Маріуполь</t>
  </si>
  <si>
    <t>м. Новогродівка</t>
  </si>
  <si>
    <t>м. Селидове</t>
  </si>
  <si>
    <t>м. Слов'янськ</t>
  </si>
  <si>
    <t>м. Сніжне</t>
  </si>
  <si>
    <t>м. Торез</t>
  </si>
  <si>
    <t>м. Вугледар</t>
  </si>
  <si>
    <t>м. Харцизьк</t>
  </si>
  <si>
    <t>м. Шахтарськ</t>
  </si>
  <si>
    <t>Великоновосілківський р-н</t>
  </si>
  <si>
    <t>Володаpський р-н</t>
  </si>
  <si>
    <t>Добpопільський р-н</t>
  </si>
  <si>
    <t>Костянтинівський р-н</t>
  </si>
  <si>
    <t>Кpасноаpмійський р-н</t>
  </si>
  <si>
    <t>Маp'їнський р-н</t>
  </si>
  <si>
    <t>Hовоазовський р-н</t>
  </si>
  <si>
    <t>Додаток 2</t>
  </si>
  <si>
    <t>Додаток 3</t>
  </si>
  <si>
    <t>130107</t>
  </si>
  <si>
    <t xml:space="preserve">Видатки на проведення робіт, пов'язаних із будівництвом, реконструкцією, ремонтом та утриманням автомобільних доріг </t>
  </si>
  <si>
    <t xml:space="preserve">Цільові фонди </t>
  </si>
  <si>
    <t xml:space="preserve">Охорона та раціональне використання природних ресурсів </t>
  </si>
  <si>
    <t xml:space="preserve">Резервний фонд </t>
  </si>
  <si>
    <t>Дотації</t>
  </si>
  <si>
    <t>41020000</t>
  </si>
  <si>
    <t>170603</t>
  </si>
  <si>
    <t>Інші заходи у сфері електротранспорту</t>
  </si>
  <si>
    <t>091214</t>
  </si>
  <si>
    <t>Управління інформаційної політики та з питань преси облдержадміністрації</t>
  </si>
  <si>
    <t>Назви адміністративно-територіальних одиниць</t>
  </si>
  <si>
    <t>Додаток 1</t>
  </si>
  <si>
    <t xml:space="preserve">Органи місцевого самоврядування </t>
  </si>
  <si>
    <t>Освіта</t>
  </si>
  <si>
    <t xml:space="preserve">Вищі заклади освіти III та IV рівнів акредитації </t>
  </si>
  <si>
    <t>Охорона здоров'я </t>
  </si>
  <si>
    <t xml:space="preserve">Податкові надходження </t>
  </si>
  <si>
    <t>Головне управління житлово-комунального господарства облдержадміністрації</t>
  </si>
  <si>
    <t xml:space="preserve">Податки на доходи, податки на прибуток, податки на збільшення ринкової вартості </t>
  </si>
  <si>
    <t xml:space="preserve">Податок на прибуток підприємств </t>
  </si>
  <si>
    <t xml:space="preserve">Податки на власність </t>
  </si>
  <si>
    <t xml:space="preserve">Соціальний захист та соціальне забезпечення </t>
  </si>
  <si>
    <t xml:space="preserve">Водопровідно-каналізаційне господарство </t>
  </si>
  <si>
    <t>100201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</si>
  <si>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</si>
  <si>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</si>
  <si>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41035600</t>
  </si>
  <si>
    <t>21000000</t>
  </si>
  <si>
    <t>Доходи від власності та підприємницької діяльності  </t>
  </si>
  <si>
    <t>Частина чистого прибутку (доходу) комунальних унітарних підприємств та їх об'єднань, що вилучається до бюджету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</si>
  <si>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</si>
  <si>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РАЗОМ ВИДАТКИ</t>
  </si>
  <si>
    <t>компенсація за пільговий  проїзд у електро- і автотран-спорті окремих категорій громадян</t>
  </si>
  <si>
    <t xml:space="preserve">Надходження коштів від відшкодування втрат сільськогосподарського і лісогосподарського виробництва </t>
  </si>
  <si>
    <t>120100</t>
  </si>
  <si>
    <t>Телебачення і радіомовлення</t>
  </si>
  <si>
    <t>Екологічний податок</t>
  </si>
  <si>
    <t>Разом доходів</t>
  </si>
  <si>
    <t>Офіційні трансферти</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</si>
  <si>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</si>
  <si>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Цільові кошти на підтримку проведення реформування системи охорони здоров'я у пілотних регіонах</t>
  </si>
  <si>
    <t xml:space="preserve">Субвенція з державного бюджету місцевим бюджетам на здійснення заходів щодо соціально-економічного розвитку окремих територій </t>
  </si>
  <si>
    <t>Плата за ліцензії на право експорту, імпорту алкогольними напоями та тютюновими виробами  </t>
  </si>
  <si>
    <t>22010900 </t>
  </si>
  <si>
    <t>Плата за державну реєстрацію (крім реєстраційного збору за проведення державної реєстрації юридичних осіб та фізичних осіб - підприємців) </t>
  </si>
  <si>
    <t>22011000 </t>
  </si>
  <si>
    <t>Плата за ліцензії на право оптової торгівлі алкогольними напоями та тютюновими виробами  </t>
  </si>
  <si>
    <t>22011100 </t>
  </si>
  <si>
    <t>Плата за ліцензії на право роздрібної торгівлі алкогольними напоями та тютюновими виробами  </t>
  </si>
  <si>
    <t>22011800 </t>
  </si>
  <si>
    <t>Плата за ліцензії та сертифікати, що сплачується ліцензіатами за місцем здійснення діяльності </t>
  </si>
  <si>
    <t>на здійснення заходів щодо соціально-економічного розвитку окремих територій</t>
  </si>
  <si>
    <t>Всього доходів</t>
  </si>
  <si>
    <t>Найменування доходів згідно з бюджетною класифікацією</t>
  </si>
  <si>
    <t xml:space="preserve">  Спеціальний фонд</t>
  </si>
  <si>
    <t>Разом</t>
  </si>
  <si>
    <t>у т.ч. бюджет розвитку</t>
  </si>
  <si>
    <t>м. Авдіївка</t>
  </si>
  <si>
    <t>м. Артемівськ</t>
  </si>
  <si>
    <t>м. Горлівка</t>
  </si>
  <si>
    <t>м. Дебальцеве</t>
  </si>
  <si>
    <t>Плата за ліцензії на право експорту, імпорту та оптової торгівлі спирту етилового, коньячного та плодового  </t>
  </si>
  <si>
    <t>22010700 </t>
  </si>
  <si>
    <t xml:space="preserve"> капітальний ремонт будівель (квартир), санаторно-курортне лікування, компенсація видатків на автомобільне паливо, поховання, спорудження пам'ятників, одноразова допомога у  разі смерті, компенсація за пільговий міжміський проїзд громадян, які постраждали в наслідок   аварії на ЧАЕС, компенсація за пільговий проїзд повітряним  транспортом</t>
  </si>
  <si>
    <t>Головне управління праці та соціального захисту населення облдержадміністрації</t>
  </si>
  <si>
    <t>м. Ясинувата</t>
  </si>
  <si>
    <t>Олександрівський р-н</t>
  </si>
  <si>
    <t>Амвpосіївський р-н</t>
  </si>
  <si>
    <t>Заклади культури</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</si>
  <si>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</si>
  <si>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Головне управління охорони здоров"я облдержадміністрації</t>
  </si>
  <si>
    <t xml:space="preserve">Освіта (вищі заклади освіти І-ІІ рівнів акредитації; інші заклади та заходи післядипломної освіти) </t>
  </si>
  <si>
    <t>Бібліотеки</t>
  </si>
  <si>
    <t xml:space="preserve">Обласний </t>
  </si>
  <si>
    <t>Надходження від орендної плати за користування цілісним майновим комплексом та іншим майном, що перебуває в комунальній власності </t>
  </si>
  <si>
    <t>20000000</t>
  </si>
  <si>
    <t>Збір за спеціальне використання води</t>
  </si>
  <si>
    <t>41034400</t>
  </si>
  <si>
    <t>250330</t>
  </si>
  <si>
    <t>110502</t>
  </si>
  <si>
    <t>080400</t>
  </si>
  <si>
    <t>180109</t>
  </si>
  <si>
    <t>250404</t>
  </si>
  <si>
    <t>090412, 090416, 090601, 090901, 091207, 091209, 091210, 091212</t>
  </si>
  <si>
    <t>130000</t>
  </si>
  <si>
    <t>110201</t>
  </si>
  <si>
    <t>110300</t>
  </si>
  <si>
    <t>120300</t>
  </si>
  <si>
    <t>070601</t>
  </si>
  <si>
    <t>170703</t>
  </si>
  <si>
    <t xml:space="preserve"> 070602</t>
  </si>
  <si>
    <t>010000</t>
  </si>
  <si>
    <t>010116</t>
  </si>
  <si>
    <t>070000</t>
  </si>
  <si>
    <t>080000</t>
  </si>
  <si>
    <t>090000</t>
  </si>
  <si>
    <t>090412</t>
  </si>
  <si>
    <t xml:space="preserve"> </t>
  </si>
  <si>
    <t>070602</t>
  </si>
  <si>
    <t>081009</t>
  </si>
  <si>
    <t xml:space="preserve">Утримання та навчально-тренувальна робота дитячо-юнацьких спортивних шкіл </t>
  </si>
  <si>
    <t>Управління з питань фізичної культури та спорту облдержадміністрації</t>
  </si>
  <si>
    <t>171000</t>
  </si>
  <si>
    <t xml:space="preserve">Додаткова дотація з державного бюджету на вирівнювання фінансової забезпеченості місцевих бюджетів </t>
  </si>
  <si>
    <t>Субвенції</t>
  </si>
  <si>
    <t>Всього по області</t>
  </si>
  <si>
    <t>Загальний фонд</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</si>
  <si>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</si>
  <si>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часткове відшкодування вартості лікарських засобів для лікування осіб з гіпертонічною хворобою</t>
  </si>
  <si>
    <t>41036600</t>
  </si>
  <si>
    <t>Головне управління регіонального розвитку, залучення інвестицій і зовнішньоекономічних відносин облдержадміністрації</t>
  </si>
  <si>
    <t xml:space="preserve">Збір за спеціальне використання води для потреб гідроенергетики </t>
  </si>
  <si>
    <t>13020400</t>
  </si>
  <si>
    <t>Субвенція з державного бюджету місцевим бюджетам на капітальний ремонт систем централізованого водопостачання та водовідведення</t>
  </si>
  <si>
    <t>Обласна державна адміністрація</t>
  </si>
  <si>
    <t>Утримання виконавчого комітету прикордонних областей республіки Беларусь, Російської федерації, України, сплата річних членських взносів в Асамблею Європейськиї Регіонів, в Українську Асоціацію місцевих та регіональних властей,  Місцеву асоціацію органів місцевого самоврядування</t>
  </si>
  <si>
    <t xml:space="preserve">Утримання комунальної установи "Донецький обласний контактний центр" </t>
  </si>
  <si>
    <t xml:space="preserve">Розділ 5.4 Соціальний захист  Програми економічного та соціального розвитку Донецької області на 2012 рік. </t>
  </si>
  <si>
    <t xml:space="preserve">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t>
  </si>
  <si>
    <t>41034500</t>
  </si>
  <si>
    <t>41033700</t>
  </si>
  <si>
    <t>41031600</t>
  </si>
  <si>
    <t>150000</t>
  </si>
  <si>
    <t>150101</t>
  </si>
  <si>
    <t>Будівництво</t>
  </si>
  <si>
    <t xml:space="preserve">На початок періоду </t>
  </si>
  <si>
    <t xml:space="preserve">Зміни обсягів бюджетних коштів </t>
  </si>
  <si>
    <t>Видатки загального фонду</t>
  </si>
  <si>
    <t>210000</t>
  </si>
  <si>
    <t xml:space="preserve">Запобігання та ліквідація надзвичайних ситуацій та наслідків стихійного лиха </t>
  </si>
  <si>
    <t>180404</t>
  </si>
  <si>
    <t xml:space="preserve">Підтримка малого і середнього підприємництва </t>
  </si>
  <si>
    <t xml:space="preserve">Iншi видатки на соціальний захист населення </t>
  </si>
  <si>
    <t>Збір за першу реєстрацію транспортного засобу</t>
  </si>
  <si>
    <t xml:space="preserve">Податок на доходи фізичних осіб </t>
  </si>
  <si>
    <t>22080400</t>
  </si>
  <si>
    <t>240605</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</si>
  <si>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</si>
  <si>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</si>
  <si>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до рішення обласної ради</t>
  </si>
  <si>
    <t>Плата за ліцензії на виробництво спирту етилового, коньячного і плодового, алкогольних напоїв та тютюнових виробів  </t>
  </si>
  <si>
    <t>22010600</t>
  </si>
  <si>
    <t xml:space="preserve">Субвенція на проведення видатків місцевих бюджетів, що не враховуються при визначенні обсягу міжбюджетних трансфертів </t>
  </si>
  <si>
    <t>Фізична культура та спорт (утримання  установ фізичної культури та спорту, проведення навчально-тренувальних, спортивно-оздоровчих зборів, змагань і заходів)</t>
  </si>
  <si>
    <t>Головне управління капітального будівництва облдержадміністрації</t>
  </si>
  <si>
    <t xml:space="preserve">Кошти, що передаються із загального фонду бюджету до бюджету розвитку (спеціального фонду) </t>
  </si>
  <si>
    <t xml:space="preserve">Всього фінансування бюджету за типом кредитора </t>
  </si>
  <si>
    <t>19010000</t>
  </si>
  <si>
    <t>Інші додаткові дотації</t>
  </si>
  <si>
    <t>за рахунок субвенції з державного бюджету місцевим бюджетам на здійснення заходів щодо соціально-економічного розвитку окремих територій </t>
  </si>
  <si>
    <t>Надходження збору за спеціальне використання води від підприємств житлово-комунального господарства</t>
  </si>
  <si>
    <t>13020600</t>
  </si>
  <si>
    <t>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</si>
  <si>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</si>
  <si>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4</t>
  </si>
  <si>
    <t xml:space="preserve">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</si>
  <si>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Додаток 4</t>
  </si>
  <si>
    <t>м. Дзержинськ</t>
  </si>
  <si>
    <t>м. Димитров</t>
  </si>
  <si>
    <t>м. Добропілля</t>
  </si>
  <si>
    <t>м. Докучаєвськ</t>
  </si>
  <si>
    <t>м. Донецьк</t>
  </si>
  <si>
    <t>м. Дружківка</t>
  </si>
  <si>
    <t>м. Єнакієве</t>
  </si>
  <si>
    <t>м. Жданівка</t>
  </si>
  <si>
    <t>м. Кіровське</t>
  </si>
  <si>
    <t>Головне управління економіки облдержадміністрації</t>
  </si>
  <si>
    <t>Капітальні вкладення, в тому числі:</t>
  </si>
  <si>
    <t>Головне управління з питань надзвичайних ситуацій, мобілізаційної та оборонної роботи облдержадміністрації</t>
  </si>
  <si>
    <t>Субвенція спеціального фонду:</t>
  </si>
  <si>
    <t xml:space="preserve">Інші установи та заклади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</si>
  <si>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</si>
  <si>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250315</t>
  </si>
  <si>
    <t>Доходи обласного бюджету на 2013 рік</t>
  </si>
  <si>
    <t>Видатки обласного бюджету на 2013 рік</t>
  </si>
  <si>
    <t>Розподіл видатків обласного бюджету на 2013 рік</t>
  </si>
  <si>
    <t>Програма стабілізації та соціально-економічного розвитку територій</t>
  </si>
  <si>
    <t>41032200</t>
  </si>
  <si>
    <t>оплата праці            (код 1110)</t>
  </si>
  <si>
    <t>Державне управління </t>
  </si>
  <si>
    <t xml:space="preserve"> Джерела  фінансування обласного бюджету на 2012 рік</t>
  </si>
  <si>
    <t xml:space="preserve">Фінансування за активними операціями </t>
  </si>
  <si>
    <t xml:space="preserve">Всього фінансування бюджету за типом боргового зобов'язання </t>
  </si>
  <si>
    <t xml:space="preserve">Плата за користування надрами для видобування корисних копалин загальнодержавного значення </t>
  </si>
  <si>
    <t>22010000</t>
  </si>
  <si>
    <t>22010200</t>
  </si>
  <si>
    <t xml:space="preserve">компенсація за пільговий  проїзд у залізничному транспорті </t>
  </si>
  <si>
    <t>Внутрішнє фінансування</t>
  </si>
  <si>
    <t>в т.ч. бюджет розвитку</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</si>
  <si>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</si>
  <si>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22010500</t>
  </si>
  <si>
    <t>за функціональною структурою</t>
  </si>
  <si>
    <t>КФКВ</t>
  </si>
  <si>
    <t>Видатки за функціональною структурою</t>
  </si>
  <si>
    <t>Видатки спеціального фонду</t>
  </si>
  <si>
    <t>Всього</t>
  </si>
  <si>
    <t xml:space="preserve">Податок на прибуток підприємств та фінансових установ комунальної власності </t>
  </si>
  <si>
    <t>12030000</t>
  </si>
  <si>
    <t xml:space="preserve">Плата за надані в оренду ставки, що знаходяться в басейнах річок загальнодержавного значення </t>
  </si>
  <si>
    <t>розділ 7.5 "Гуманітарна сфера. Освіта" Програми економічного і соціального розвитку Донецької області на 2011 рік</t>
  </si>
  <si>
    <t xml:space="preserve">Збір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</si>
  <si>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13030100</t>
  </si>
  <si>
    <t>19000000</t>
  </si>
  <si>
    <t xml:space="preserve">на проведення виборів депутатів Верховної Ради Автономної Республіки Крим, місцевих рад та сільських, селищних, міських голів </t>
  </si>
  <si>
    <t xml:space="preserve">Інші видатки </t>
  </si>
  <si>
    <t>Субвенція з місцевого бюджету державному бюджету на виконання програм соціально-економічного та культурного розвитку регіонів, у тому числі:</t>
  </si>
  <si>
    <t>6=(гр.3+гр.4)</t>
  </si>
  <si>
    <t>Х</t>
  </si>
  <si>
    <t>13020000</t>
  </si>
  <si>
    <t>13030000</t>
  </si>
  <si>
    <t>13070000</t>
  </si>
  <si>
    <t>22120000</t>
  </si>
  <si>
    <t>24062100</t>
  </si>
  <si>
    <t>X</t>
  </si>
  <si>
    <t>41020100</t>
  </si>
  <si>
    <t>41020600</t>
  </si>
  <si>
    <t>41030600</t>
  </si>
  <si>
    <t>41030800</t>
  </si>
  <si>
    <t>41030900</t>
  </si>
  <si>
    <t>41031000</t>
  </si>
  <si>
    <t>41035800</t>
  </si>
  <si>
    <t xml:space="preserve">Філармонії, музичні колективи і ансамблі та інші мистецькі заклади та заходи </t>
  </si>
  <si>
    <t xml:space="preserve">Кінематографія </t>
  </si>
  <si>
    <t xml:space="preserve">Інші культурно-освітні заклади та заходи </t>
  </si>
  <si>
    <t xml:space="preserve">Засоби масової інформації </t>
  </si>
  <si>
    <t xml:space="preserve">Книговидання </t>
  </si>
  <si>
    <t xml:space="preserve">Фізична культура і спорт </t>
  </si>
  <si>
    <t xml:space="preserve">Транспорт, дорожнє господарство, зв'язок, телекомунікації та інформатика </t>
  </si>
  <si>
    <t>Забезпечення централізованих заходів з лікування хворих на цукровий та нецукровий діабет</t>
  </si>
  <si>
    <t xml:space="preserve">Плата за використання інших природних ресурсів </t>
  </si>
  <si>
    <t>у тому числі:</t>
  </si>
  <si>
    <t>Охорона здоров"я (утримання лікувально - профілактичних закладів, проведення заходів та виконання програм)</t>
  </si>
  <si>
    <t>Теплові мережі </t>
  </si>
  <si>
    <t xml:space="preserve">Інші неподаткові надходження </t>
  </si>
  <si>
    <t xml:space="preserve">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</si>
  <si>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</si>
  <si>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</si>
  <si>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Адміністративні збори та платежі, доходи від некомерційної господарської діяльності </t>
  </si>
  <si>
    <t>Спеціальний фонд</t>
  </si>
  <si>
    <t>Найменування</t>
  </si>
  <si>
    <t>250326</t>
  </si>
  <si>
    <t>110102</t>
  </si>
  <si>
    <t>110103</t>
  </si>
  <si>
    <t>250344</t>
  </si>
  <si>
    <t>250328</t>
  </si>
  <si>
    <t>250329</t>
  </si>
  <si>
    <t>в тому числі</t>
  </si>
  <si>
    <t>пільги на послуги зв'язку</t>
  </si>
  <si>
    <t>на придбання медичного автотранспорту та обладнання для закладів охорони здоров’я</t>
  </si>
  <si>
    <t>Видатки за рахунок субвенції з державного бюджету місцевим бюджетам на:</t>
  </si>
  <si>
    <t>виплату допомоги сім'ям з дітьми, малозабезпеченим сім'ям, інвалідам з дитинства, дітям-інвалідам та тимчасової державної допомоги дітям</t>
  </si>
  <si>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</si>
  <si>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 надання пільг та житлових субсидій населенню на придбання твердого та рідкого  пічного побутового палива і скрапленого газу</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</si>
  <si>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</si>
  <si>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придбання витратних матеріалів для закладів охорони здоров'я та лікарських засобів для інгаляційної анестезії </t>
  </si>
  <si>
    <t>придбання медикаментів та виробів медичного призначення для забезпечення швидкої медичної допомоги</t>
  </si>
  <si>
    <t xml:space="preserve">підготовку спортивних об'єктів, на яких проводитиметься чемпіонат світу з легкої атлетики у 2013 році </t>
  </si>
  <si>
    <t>капітальний ремонт систем централізованого водопостачання та водовідведення</t>
  </si>
  <si>
    <t xml:space="preserve">на надання вторинної медичної допомоги </t>
  </si>
  <si>
    <t>на утримання притулків для дітей, центрів соціально-психологічної реабілітації дітей</t>
  </si>
  <si>
    <t>на утримання соціального гуртожитку для дітей-сиріт та дітей, позбавлених батьківського піклування</t>
  </si>
  <si>
    <t>на покращення надання соціальних послуг найуразливішим верствам населення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</si>
  <si>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</si>
  <si>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</si>
  <si>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на будівництво, реконструкцію, ремонт та утримання вулиць і доріг комунальної власності у населених пунктах</t>
  </si>
  <si>
    <t xml:space="preserve">                                Додаток 6</t>
  </si>
  <si>
    <t xml:space="preserve">                                до рішення обласної ради</t>
  </si>
  <si>
    <t>№</t>
  </si>
  <si>
    <t>Назва  заходу</t>
  </si>
  <si>
    <t>Головний розпорядник коштів / відповідальний виконавець</t>
  </si>
  <si>
    <t>Сума</t>
  </si>
  <si>
    <t>Оздоровлення дітей-сиріт та дітей, позбавлених батьківського піклування, шкіл-інтернатів, які фінансуються із обласного бюджету.</t>
  </si>
  <si>
    <t>Проведення конкурсів "Вчитель року", "Кращий працівник року у сфері освіти".</t>
  </si>
  <si>
    <t>Проведення І, ІІ, ІІІ етапу Всеукраїнських олімпіад.</t>
  </si>
  <si>
    <t>Утримання дітей-сиріт та дітей, позбавлених батьківського піклування, які навчаються у ліцеї при Донбаській національній академії будівництва і архітектури.</t>
  </si>
  <si>
    <t>Рішення обласної ради від 24.03.2000                                             №23/12-271.</t>
  </si>
  <si>
    <t>Стипендії Донецької обласної ради для обдарованих учнів, студентів та аспірантів учбових закладів Донецької області</t>
  </si>
  <si>
    <t>Управління освіти і науки, управління культури і туризму облдержадміністрації</t>
  </si>
  <si>
    <t>Рішення обласної ради від 06.12.2001                                           №3/22-555.</t>
  </si>
  <si>
    <t>Стипендії переможцям (призерам) Міжнародних предметних, Всеукраїнських учнівських олімпіад</t>
  </si>
  <si>
    <t>Надання фінансової підтримки комунальному підприємству "Донецьккіновідеопрокат"</t>
  </si>
  <si>
    <t xml:space="preserve">Рішення обласної ради від 07.04.2005                                         № 4/27-644 </t>
  </si>
  <si>
    <t>Про підтримку відомих діячів культури і мистецтва, обдарованої творчої молоді Донецької області"</t>
  </si>
  <si>
    <t>Утримання комунального закладу "Донецький обласний дитячо-молодіжний центр"</t>
  </si>
  <si>
    <t>Утримання соціальних закладів, які фінансуються з обласного бюджету</t>
  </si>
  <si>
    <t xml:space="preserve">Забезпечення оздоровлення дітей у комунальному підприємстві "Обласний дитячо-молодіжний санаторно-оздоровчий комплекс "ПЕРЛИНА ДОНЕЧЧИНИ"   </t>
  </si>
  <si>
    <t>Забезпечення літнього оздоровлення дітей та підлітків в оздоровчих закладах, що знаходяться в управлінні Донецької обласної ради професійних спілок</t>
  </si>
  <si>
    <t>Надання допомоги обласної ради учням професійно-технічних навчальних закладів і студентам вищих навчальних закладів  I–IV рівнів акредитації з числа дітей-сиріт і дітей, позбавлених батьківського піклування, що перебувають на повному державному забезпеченні</t>
  </si>
  <si>
    <t>Надання пільг інвалідам по зору 1 та 2 групи, дітям-інвалідам по зору до 18 років на житлово-комунальні послуги</t>
  </si>
  <si>
    <t>Рішення обласної ради від 14.05.2010 № 5/28-882 "Про запровадження стипендій для особливо обдарованих студентів державних вищих учбових закладів ІІІ-ІV рівнів акредитації"</t>
  </si>
  <si>
    <t>Стипендії обдарованим студентам, які навчаються у вищих учбових закладах III-IV рівнів акредитації</t>
  </si>
  <si>
    <t>Обласна рада</t>
  </si>
  <si>
    <t>Забезпечення виконання повноважень депутатів обласної ради, пов’язаних з соціальним захистом громадян та надання матеріальної допомоги громадянам при зверненні на особистий прийом до голови обласної ради та заступників голови обласної ради</t>
  </si>
  <si>
    <t>Нагородження громадян та колективів за досягнення у різних сферах життєдіяльності, створення матеріальних і духовних цінностей, вагомий внесок у соціально-економічний розвиток Донецької області</t>
  </si>
  <si>
    <t>Забезпечення фінансової підтримки комунального підприємства "Регіональна телерадіокомпанія "Регіон-Донбас"</t>
  </si>
  <si>
    <t>Фінансова підтримка комунальної спеціалізованої аварійно-рятувальної служби</t>
  </si>
  <si>
    <t>Проведення обласного конкурсу "Кращий в сфері журналістики"</t>
  </si>
  <si>
    <t>ВСЬОГО на програми/заходи</t>
  </si>
  <si>
    <t xml:space="preserve">                           </t>
  </si>
  <si>
    <t>Програма економічного та соціального розвитку Донецької області на 2012 рік, а також окремі рішення обласної ради</t>
  </si>
  <si>
    <t xml:space="preserve">Розділ 7.5 "Гуманітарна сфера. Освіта" Програми економічного і соціального розвитку Донецької області на 2012 рік. </t>
  </si>
  <si>
    <t>Розділ 7.5 "Гуманітарна сфера. Освіта" Програми економічного і соціального розвитку Донецької області на 2012 рік. Рішення обласної ради від 14.09.2011 №6/6-137</t>
  </si>
  <si>
    <t xml:space="preserve">Розділ 5.5 "Гуманітарна сфера. Культура, туризм" Програми економічного і соціального розвитку Донецької області на 2012 рік.  </t>
  </si>
  <si>
    <t xml:space="preserve">Розділ 5.5 "Розвиток гуманітарної сфери.Підтримка сім'ї, дітей та молоді" Програми економічного і соціального розвитку Донецької області на 2012 рік. </t>
  </si>
  <si>
    <t xml:space="preserve">Надання фінансової підтримки комунальному підприємству "Обласний дитячо-молодіжний санаторно-оздоровчий комплекс "ПЕРЛИНА ДОНЕЧЧИНИ" на забезпечення діяльності міжтабірної поліклініки  </t>
  </si>
  <si>
    <t>Додаток 7</t>
  </si>
  <si>
    <t xml:space="preserve">Розділ 5.11 "Розвиток інформаційного простору" Програми економічного і соціального розвитку Донецької області на 2012 рік, затвердженої рішенням обласної ради від 23.02.2012 № 6/9-219 </t>
  </si>
  <si>
    <t xml:space="preserve"> Забезпечення фінансування книговидавничої діяльності Донецького обласного відділення пошуково-видавничого агенства "Книга Памяті"</t>
  </si>
  <si>
    <t xml:space="preserve">Розділ 5.10 "Захист населення і територій від надзвичайних ситуацій" Програми економічного і соціального розвитку Донецької області на 2012 рік, затвердженої рішенням обласної ради від 23.02.2012 № 6/9-219 </t>
  </si>
  <si>
    <t xml:space="preserve">Розділ 3.3 "Регуляторна діяльність та розвиток підприємництва" Програми економічного і соціального розвитку Донецької області на 2012 рік, затвердженої рішенням обласної ради від 23.02.2012           № 6/9-219 </t>
  </si>
  <si>
    <t>Забезпечення функціонування Ресурсного центру Регіонального фонду підтримки підприємництва, як координатора виконання окремих заходів Регіональної програми підтримки малого підприємництва в Донецькій області на 2011-2012 роки</t>
  </si>
  <si>
    <t xml:space="preserve">Розділ 5.7 "Розвиток житлово-комунального господарства" Програми економічного і соціального розвитку Донецької області на 2012 рік, затвердженої рішенням обласної ради від 23.02.2012             № 6/9-219 </t>
  </si>
  <si>
    <t>Надання фінансової підтримки                                                                  ОКП "Донецьктеплокомуненерго"</t>
  </si>
  <si>
    <t>Надання фінансової підтримки                                                  КП "Компанія «Вода Донбасу"</t>
  </si>
  <si>
    <t xml:space="preserve">Розділ 6 "Розвиток зовнішньоекономічної діяльності, міжнародної і міжрегіональної співпраці. Формування позитивного міжнародного іміджу України і області" Програми економічного і соціального розвитку Донецької області на 2012 рік, затвердженої рішенням обласної ради від 23.02.2012 № 6/9-219 </t>
  </si>
  <si>
    <t>Внесок до статутного капіталу                                                      КП "Агентство інвестиційного розвитку Донецької області"</t>
  </si>
  <si>
    <t>Надання фінансової підтримки  КП міськелектротранспорту "Облелектротранс"</t>
  </si>
  <si>
    <t>Надання фінансової підтримки КП "Автотранспортне підприємство"</t>
  </si>
  <si>
    <t>Надання фінансової підтримки КП "Донецький обласний центр інформатизації"</t>
  </si>
  <si>
    <t>Надання фінансової підтримки                                 КП "Донецький обласний координаційний центр підтримки підприємництва", як координатору розвитку регіональної системи послуг для суб'єктів підприємництва</t>
  </si>
  <si>
    <t xml:space="preserve">Розділ 5.7 "Розвиток житлово-комунального господарства" Програми економічного і соціального розвитку Донецької області на 2012 рік, затвердженої рішенням обласної ради від 23.02.2012 № 6/9-219 </t>
  </si>
  <si>
    <t xml:space="preserve">Розділ 9 "Організаційне забезпечення виконання Програми. Регіональна кадрова політика" Програми економічного і соціального розвитку на 2012 рік, затвердженої рішенням обласної ради від 23.02.2012 № 6/9-219 </t>
  </si>
  <si>
    <t xml:space="preserve">Розділ 3.3 "Регуляторна діяльність та розвиток підприємництва" Програми економічного і соціального розвитку Донецької області на 2012 рік, затвердженої рішенням обласної ради від 23.02.2012                                              № 6/9-219 </t>
  </si>
  <si>
    <t xml:space="preserve">090212, 090413, 090417, 091214, 091303, 091304 </t>
  </si>
  <si>
    <t xml:space="preserve">Перелік заходів, які увійшли до проекту Програми економічного та соціального розвитку Донецької області на 2013 рік, схваленого облдержадміністрацією, та фінансувалися по відповідних розділах Програми економічного та соціального розвитку Донецької області на 2012 рік та основних напрямів розвитку на 2013 і 2014 роки, а також за окремими рішеннями обласної ради </t>
  </si>
  <si>
    <t xml:space="preserve">Розподіл між бюджетами міст обласного значення, районів області та обласним бюджетом обсягів міжбюджетних трансфертів з державного бюджету </t>
  </si>
  <si>
    <t>Підготовка спортивних об'єктів, на яких проводитиметься чемпіонат світу з легкої атлетики у 2013 році, в т.ч.:</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</si>
  <si>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</si>
  <si>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070501;    070804</t>
  </si>
  <si>
    <t>070501; 070804</t>
  </si>
  <si>
    <t xml:space="preserve">Професійно-технічна освіта </t>
  </si>
  <si>
    <t>180409</t>
  </si>
  <si>
    <t xml:space="preserve">Вищі заклади освіти I та II рівнів акредитації </t>
  </si>
  <si>
    <t xml:space="preserve">Фінансування за рахунок зміни залишків коштів бюджетів </t>
  </si>
  <si>
    <t>Аpтемівський р-н</t>
  </si>
  <si>
    <t>приміського зв'язку окремих категорій громадян</t>
  </si>
  <si>
    <t>міжміського зв'язку</t>
  </si>
  <si>
    <t>Додаток 5</t>
  </si>
  <si>
    <t>Назва адміністративно-територіальних одиниць</t>
  </si>
  <si>
    <t>Управління у справах сім"ї та молоді облдержадміністрації</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</si>
  <si>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</si>
  <si>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</si>
  <si>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Стаpобешівський р-н</t>
  </si>
  <si>
    <t>Тельманівський р-н</t>
  </si>
  <si>
    <t>Шахтаpський р-н</t>
  </si>
  <si>
    <t>Ясинуватcький р-н</t>
  </si>
  <si>
    <t xml:space="preserve">Збори та плата за спеціальне використання природних ресурсів </t>
  </si>
  <si>
    <t>13020100</t>
  </si>
  <si>
    <t>13020300</t>
  </si>
  <si>
    <t>На кінець періоду</t>
  </si>
  <si>
    <t>41034800</t>
  </si>
  <si>
    <t xml:space="preserve">в тому числі професійно-технічна освіта </t>
  </si>
  <si>
    <r>
      <t>Плата за користування надрами</t>
    </r>
    <r>
      <rPr>
        <sz val="14"/>
        <rFont val="Times New Roman"/>
        <family val="1"/>
      </rPr>
      <t> </t>
    </r>
  </si>
  <si>
    <r>
      <t>Інші податки та збори</t>
    </r>
    <r>
      <rPr>
        <b/>
        <sz val="14"/>
        <rFont val="Times New Roman"/>
        <family val="1"/>
      </rPr>
      <t> </t>
    </r>
  </si>
  <si>
    <r>
      <t xml:space="preserve">Неподаткові надходження </t>
    </r>
    <r>
      <rPr>
        <sz val="14"/>
        <rFont val="Times New Roman"/>
        <family val="1"/>
      </rPr>
      <t> </t>
    </r>
  </si>
  <si>
    <r>
      <t>22000000</t>
    </r>
    <r>
      <rPr>
        <b/>
        <sz val="14"/>
        <rFont val="Times New Roman"/>
        <family val="1"/>
      </rPr>
      <t> </t>
    </r>
  </si>
  <si>
    <r>
      <t xml:space="preserve">Плата за ліцензії </t>
    </r>
    <r>
      <rPr>
        <sz val="14"/>
        <rFont val="Times New Roman"/>
        <family val="1"/>
      </rPr>
      <t> </t>
    </r>
  </si>
  <si>
    <t>за рахунок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</si>
  <si>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Збір за спеціальне використання води (крім збору за спеціальне використання води водних об’єктів місцевого значення)</t>
  </si>
  <si>
    <t>Інші видатки</t>
  </si>
  <si>
    <t>Управління освіти і науки облдержадміністрації</t>
  </si>
  <si>
    <t>В С Ь О Г О     В И Д А Т К І В:</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</si>
  <si>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</si>
  <si>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Головне фінансове управління облдержадміністрації</t>
  </si>
  <si>
    <t xml:space="preserve">Культура і мистецтво </t>
  </si>
  <si>
    <t xml:space="preserve">Театри </t>
  </si>
  <si>
    <t>оплата праці (код 1110)</t>
  </si>
  <si>
    <t>комунальні послуги та енергоносії (код 1160)</t>
  </si>
  <si>
    <t>інші видатки</t>
  </si>
  <si>
    <t>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</si>
  <si>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Видатки на утримання установ  соціального забезпечення та окремі заходи по соціальному захисту населення</t>
  </si>
  <si>
    <t>Видатки на утримання установ соціального забезпечення та окремі заходи по соціальному захисту населення</t>
  </si>
  <si>
    <t>Пеpшотравневий р-н</t>
  </si>
  <si>
    <t>Слов'янський р-н</t>
  </si>
  <si>
    <t>Капітальні вкладення, в тому числі</t>
  </si>
  <si>
    <t>100000</t>
  </si>
  <si>
    <t xml:space="preserve">Житлово-комунальне господарство </t>
  </si>
  <si>
    <t>100202</t>
  </si>
  <si>
    <t>Інші програми соціального захисту населення (пільги на медичне обслуговування громадянам, які постраждали внаслідок Чорнобильської катастрофи, допомога на догляд за інвалідом I чи II групи внаслідок психічного розладу, витрати на поховання учасників бойових дій та інвалідів війни, компенсаційні виплати інвалідам на бензин, ремонт, техобслуговування автотранспорту та транспортне обслуговування, встановлення телефонів інвалідам I та II груп)</t>
  </si>
  <si>
    <t>090212, 090413, 090417, 091303, 091304</t>
  </si>
  <si>
    <t>Освіта (вищі заклади освіти I та II рівнів акредитації; інші установи, заходи післядипломної освіти)</t>
  </si>
  <si>
    <t>бюджет розвитку</t>
  </si>
  <si>
    <t>РАЗОМ</t>
  </si>
  <si>
    <t>тис.грн.</t>
  </si>
  <si>
    <t>за головними розпорядниками коштів</t>
  </si>
  <si>
    <t>Донецька обласна рада</t>
  </si>
  <si>
    <t xml:space="preserve">  Назва головного розпорядника коштів</t>
  </si>
  <si>
    <t>Інші видатки на соціальний захист населення</t>
  </si>
  <si>
    <t>Субвенції загального фонду:</t>
  </si>
  <si>
    <t>ВСЬОГО</t>
  </si>
  <si>
    <t>110201   110202   110204</t>
  </si>
  <si>
    <t>Збереження природно-заповідного фонду</t>
  </si>
  <si>
    <t xml:space="preserve">Діяльність і послуги, не віднесені до інших категорій </t>
  </si>
  <si>
    <t>210110</t>
  </si>
  <si>
    <t xml:space="preserve">Заходи з організації рятування на водах </t>
  </si>
  <si>
    <t xml:space="preserve">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</si>
  <si>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 xml:space="preserve">240601  240602  240603  240604 </t>
  </si>
  <si>
    <t>250313</t>
  </si>
  <si>
    <t>250376</t>
  </si>
  <si>
    <t>250102</t>
  </si>
  <si>
    <t>240601  240602  240603  240604  240605</t>
  </si>
  <si>
    <t>Код</t>
  </si>
  <si>
    <t>41032600</t>
  </si>
  <si>
    <t xml:space="preserve">Дотації вирівнювання з державного бюджету місцевим бюджетам  </t>
  </si>
  <si>
    <t>за рахунок субвенції з державного бюджету на здійснення заходів щодо соціально-економічного розвитку окремих територій </t>
  </si>
  <si>
    <t xml:space="preserve"> Видатки, не віднесені до основних груп</t>
  </si>
  <si>
    <t>Освіта (установи освіти, програми та заходи у галузі освіти)</t>
  </si>
  <si>
    <t>Волноваський р-н</t>
  </si>
  <si>
    <t>Видатки для врахування екологічних особливостей регіонів</t>
  </si>
  <si>
    <t>розділ 7.5 «Гуманітарна сфера. Освіта» Програми економічного і соціального розвитку Донецької області на 2012 рік</t>
  </si>
  <si>
    <t xml:space="preserve">Міжбюджетні трасферти з обласного бюджету бюджетам міст і районів на 2013 рік </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</si>
</sst>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_ ;[Red]\-#,##0.0\ "/>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
    <numFmt numFmtId="188" formatCode="#,##0.000"/>
    <numFmt numFmtId="189" formatCode="#,##0.0000"/>
    <numFmt numFmtId="190" formatCode="#,##0.000000"/>
    <numFmt numFmtId="191" formatCode="0.0%"/>
    <numFmt numFmtId="192" formatCode="0.0000"/>
    <numFmt numFmtId="193" formatCode="0.00000"/>
    <numFmt numFmtId="194" formatCode="0.000"/>
    <numFmt numFmtId="195" formatCode="#,##0.000_ ;[Red]\-#,##0.000\ "/>
    <numFmt numFmtId="196" formatCode="0.000E+00"/>
    <numFmt numFmtId="197" formatCode="0.0E+00"/>
    <numFmt numFmtId="198" formatCode="0E+00"/>
    <numFmt numFmtId="199" formatCode="0.000000"/>
    <numFmt numFmtId="200" formatCode="0.000%"/>
    <numFmt numFmtId="201" formatCode="0.00000%"/>
    <numFmt numFmtId="202" formatCode="0.0000%"/>
  </numFmts>
  <fonts count="64">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u val="single"/>
      <sz val="7.5"/>
      <color indexed="12"/>
      <name val="Arial Cyr"/>
      <family val="0"/>
    </font>
    <font>
      <u val="single"/>
      <sz val="7.5"/>
      <color indexed="36"/>
      <name val="Arial Cyr"/>
      <family val="0"/>
    </font>
    <font>
      <sz val="12"/>
      <name val="Times New Roman"/>
      <family val="1"/>
    </font>
    <font>
      <b/>
      <sz val="14"/>
      <name val="Times New Roman"/>
      <family val="1"/>
    </font>
    <font>
      <sz val="10"/>
      <name val="Arial"/>
      <family val="0"/>
    </font>
    <font>
      <b/>
      <sz val="11"/>
      <name val="Times New Roman"/>
      <family val="1"/>
    </font>
    <font>
      <sz val="14"/>
      <name val="Times New Roman"/>
      <family val="1"/>
    </font>
    <font>
      <b/>
      <sz val="13"/>
      <name val="Times New Roman"/>
      <family val="1"/>
    </font>
    <font>
      <b/>
      <sz val="16"/>
      <name val="Times New Roman"/>
      <family val="1"/>
    </font>
    <font>
      <sz val="13"/>
      <name val="Times New Roman"/>
      <family val="1"/>
    </font>
    <font>
      <b/>
      <sz val="10"/>
      <name val="Helv"/>
      <family val="0"/>
    </font>
    <font>
      <sz val="11.5"/>
      <name val="Times New Roman"/>
      <family val="1"/>
    </font>
    <font>
      <sz val="16"/>
      <name val="Times New Roman"/>
      <family val="1"/>
    </font>
    <font>
      <b/>
      <sz val="12"/>
      <color indexed="9"/>
      <name val="Times New Roman"/>
      <family val="1"/>
    </font>
    <font>
      <sz val="12"/>
      <color indexed="9"/>
      <name val="Times New Roman"/>
      <family val="1"/>
    </font>
    <font>
      <sz val="11"/>
      <color indexed="9"/>
      <name val="Times New Roman"/>
      <family val="1"/>
    </font>
    <font>
      <b/>
      <sz val="11"/>
      <color indexed="9"/>
      <name val="Times New Roman"/>
      <family val="1"/>
    </font>
    <font>
      <sz val="16"/>
      <name val="Times New Roman Cyr"/>
      <family val="1"/>
    </font>
    <font>
      <b/>
      <sz val="20"/>
      <name val="Times New Roman"/>
      <family val="1"/>
    </font>
    <font>
      <b/>
      <sz val="10"/>
      <color indexed="8"/>
      <name val="Times New Roman"/>
      <family val="1"/>
    </font>
    <font>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thin"/>
    </border>
    <border>
      <left style="medium"/>
      <right style="medium"/>
      <top style="medium"/>
      <bottom>
        <color indexed="63"/>
      </bottom>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color indexed="63"/>
      </right>
      <top style="thin"/>
      <bottom style="thin"/>
    </border>
    <border>
      <left style="thin"/>
      <right style="medium"/>
      <top style="thin"/>
      <bottom style="thin"/>
    </border>
    <border>
      <left>
        <color indexed="63"/>
      </left>
      <right style="medium"/>
      <top style="thin"/>
      <bottom style="thin"/>
    </border>
    <border>
      <left style="medium"/>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style="medium"/>
      <bottom style="medium"/>
    </border>
    <border>
      <left style="medium"/>
      <right style="medium"/>
      <top>
        <color indexed="63"/>
      </top>
      <bottom>
        <color indexed="63"/>
      </bottom>
    </border>
    <border>
      <left style="medium"/>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3" fillId="0" borderId="0">
      <alignment/>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3" fillId="0" borderId="0">
      <alignment/>
      <protection/>
    </xf>
    <xf numFmtId="0" fontId="10"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392">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3" fillId="0" borderId="0" xfId="0" applyFont="1" applyFill="1" applyAlignment="1">
      <alignment vertical="center"/>
    </xf>
    <xf numFmtId="0" fontId="3" fillId="0" borderId="0" xfId="0" applyFont="1" applyFill="1" applyAlignment="1">
      <alignment/>
    </xf>
    <xf numFmtId="180" fontId="3" fillId="0" borderId="0" xfId="0" applyNumberFormat="1" applyFont="1" applyFill="1" applyBorder="1" applyAlignment="1">
      <alignment/>
    </xf>
    <xf numFmtId="180" fontId="1" fillId="0" borderId="0" xfId="0" applyNumberFormat="1" applyFont="1" applyFill="1" applyAlignment="1">
      <alignment/>
    </xf>
    <xf numFmtId="181" fontId="1" fillId="0" borderId="0" xfId="0" applyNumberFormat="1" applyFont="1" applyFill="1" applyAlignment="1">
      <alignment/>
    </xf>
    <xf numFmtId="0" fontId="1" fillId="0" borderId="0" xfId="0" applyFont="1" applyFill="1" applyAlignment="1">
      <alignment vertical="center"/>
    </xf>
    <xf numFmtId="0" fontId="1" fillId="0" borderId="0" xfId="0" applyFont="1" applyFill="1" applyBorder="1" applyAlignment="1">
      <alignment horizontal="center"/>
    </xf>
    <xf numFmtId="0" fontId="6" fillId="0" borderId="0" xfId="0" applyFont="1" applyFill="1" applyAlignment="1">
      <alignment/>
    </xf>
    <xf numFmtId="0" fontId="1" fillId="0" borderId="0" xfId="0" applyFont="1" applyFill="1" applyAlignment="1">
      <alignment horizontal="left" vertical="top"/>
    </xf>
    <xf numFmtId="0" fontId="6" fillId="0" borderId="0" xfId="0" applyFont="1" applyFill="1" applyBorder="1" applyAlignment="1">
      <alignment/>
    </xf>
    <xf numFmtId="0" fontId="1" fillId="0" borderId="0" xfId="0" applyFont="1" applyFill="1" applyAlignment="1">
      <alignment horizontal="right" vertical="center"/>
    </xf>
    <xf numFmtId="4" fontId="3" fillId="0" borderId="0" xfId="0" applyNumberFormat="1" applyFont="1" applyFill="1" applyBorder="1" applyAlignment="1">
      <alignment/>
    </xf>
    <xf numFmtId="180" fontId="1" fillId="0" borderId="0" xfId="0" applyNumberFormat="1" applyFont="1" applyFill="1" applyBorder="1" applyAlignment="1">
      <alignment/>
    </xf>
    <xf numFmtId="0" fontId="1" fillId="0" borderId="0" xfId="0" applyFont="1" applyFill="1" applyAlignment="1">
      <alignment horizontal="left"/>
    </xf>
    <xf numFmtId="180" fontId="3" fillId="0" borderId="0" xfId="0" applyNumberFormat="1" applyFont="1" applyFill="1" applyAlignment="1">
      <alignment horizontal="center"/>
    </xf>
    <xf numFmtId="181" fontId="11" fillId="0" borderId="0" xfId="0" applyNumberFormat="1" applyFont="1" applyFill="1" applyAlignment="1">
      <alignment horizontal="right"/>
    </xf>
    <xf numFmtId="0" fontId="11" fillId="0" borderId="0" xfId="0" applyFont="1" applyFill="1" applyAlignment="1">
      <alignment/>
    </xf>
    <xf numFmtId="180" fontId="2" fillId="0" borderId="0" xfId="0" applyNumberFormat="1" applyFont="1" applyFill="1" applyAlignment="1">
      <alignment horizontal="center"/>
    </xf>
    <xf numFmtId="180" fontId="2" fillId="0" borderId="0" xfId="0" applyNumberFormat="1" applyFont="1" applyFill="1" applyBorder="1" applyAlignment="1">
      <alignment horizontal="center"/>
    </xf>
    <xf numFmtId="180" fontId="1" fillId="0" borderId="0" xfId="0" applyNumberFormat="1" applyFont="1" applyFill="1" applyBorder="1" applyAlignment="1">
      <alignment horizontal="right"/>
    </xf>
    <xf numFmtId="0" fontId="11" fillId="0" borderId="0" xfId="0" applyFont="1" applyFill="1" applyAlignment="1">
      <alignment horizontal="left"/>
    </xf>
    <xf numFmtId="0" fontId="11" fillId="0" borderId="0" xfId="0" applyFont="1" applyAlignment="1">
      <alignment/>
    </xf>
    <xf numFmtId="180" fontId="11" fillId="0" borderId="0" xfId="0" applyNumberFormat="1" applyFont="1" applyAlignment="1">
      <alignment/>
    </xf>
    <xf numFmtId="0" fontId="2" fillId="0" borderId="10" xfId="0" applyFont="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alignment horizontal="center" vertical="center" wrapText="1"/>
    </xf>
    <xf numFmtId="0" fontId="11" fillId="0" borderId="0" xfId="0" applyFont="1" applyAlignment="1">
      <alignment/>
    </xf>
    <xf numFmtId="0" fontId="11" fillId="0" borderId="10" xfId="0" applyFont="1" applyBorder="1" applyAlignment="1">
      <alignment horizontal="left" vertical="center" wrapText="1"/>
    </xf>
    <xf numFmtId="49" fontId="4" fillId="0" borderId="0" xfId="0" applyNumberFormat="1" applyFont="1" applyFill="1" applyAlignment="1">
      <alignment horizontal="center" vertical="top"/>
    </xf>
    <xf numFmtId="0" fontId="4" fillId="0" borderId="0" xfId="0" applyFont="1" applyFill="1" applyAlignment="1">
      <alignment horizontal="center"/>
    </xf>
    <xf numFmtId="0" fontId="4" fillId="0" borderId="0" xfId="0" applyFont="1" applyFill="1" applyAlignment="1">
      <alignment horizontal="left" wrapText="1" shrinkToFit="1"/>
    </xf>
    <xf numFmtId="0" fontId="7" fillId="0" borderId="0" xfId="0" applyFont="1" applyFill="1" applyAlignment="1">
      <alignment horizontal="center"/>
    </xf>
    <xf numFmtId="49" fontId="1" fillId="0" borderId="11" xfId="0" applyNumberFormat="1" applyFont="1" applyFill="1" applyBorder="1" applyAlignment="1">
      <alignment horizontal="center" vertical="top"/>
    </xf>
    <xf numFmtId="180" fontId="4" fillId="0" borderId="0" xfId="0" applyNumberFormat="1" applyFont="1" applyFill="1" applyAlignment="1">
      <alignment horizontal="center"/>
    </xf>
    <xf numFmtId="0" fontId="4" fillId="0" borderId="0" xfId="0" applyFont="1" applyFill="1" applyBorder="1" applyAlignment="1">
      <alignment horizontal="center" wrapText="1" shrinkToFit="1"/>
    </xf>
    <xf numFmtId="180" fontId="4" fillId="0" borderId="0" xfId="0" applyNumberFormat="1" applyFont="1" applyFill="1" applyBorder="1" applyAlignment="1">
      <alignment horizontal="center"/>
    </xf>
    <xf numFmtId="0" fontId="4" fillId="0" borderId="0" xfId="0" applyFont="1" applyFill="1" applyBorder="1" applyAlignment="1">
      <alignment horizontal="center"/>
    </xf>
    <xf numFmtId="180" fontId="1" fillId="0" borderId="0" xfId="0" applyNumberFormat="1" applyFont="1" applyFill="1" applyBorder="1" applyAlignment="1">
      <alignment horizontal="center"/>
    </xf>
    <xf numFmtId="0" fontId="4" fillId="0" borderId="0" xfId="0" applyFont="1" applyFill="1" applyBorder="1" applyAlignment="1">
      <alignment horizontal="left" wrapText="1" shrinkToFit="1"/>
    </xf>
    <xf numFmtId="180" fontId="4" fillId="0" borderId="0" xfId="0" applyNumberFormat="1" applyFont="1" applyFill="1" applyBorder="1" applyAlignment="1">
      <alignment horizontal="left" wrapText="1" shrinkToFit="1"/>
    </xf>
    <xf numFmtId="0" fontId="4" fillId="0" borderId="0" xfId="0" applyFont="1" applyFill="1" applyBorder="1" applyAlignment="1">
      <alignment horizontal="center" vertical="center" wrapText="1"/>
    </xf>
    <xf numFmtId="0" fontId="2" fillId="0" borderId="0" xfId="0" applyFont="1" applyAlignment="1">
      <alignment horizontal="right"/>
    </xf>
    <xf numFmtId="0" fontId="15" fillId="0" borderId="0" xfId="0" applyFont="1" applyAlignment="1">
      <alignment/>
    </xf>
    <xf numFmtId="0" fontId="15" fillId="0" borderId="0" xfId="0" applyFont="1" applyAlignment="1">
      <alignment horizontal="left"/>
    </xf>
    <xf numFmtId="0" fontId="2" fillId="0" borderId="10" xfId="0" applyFont="1" applyBorder="1" applyAlignment="1">
      <alignment horizontal="left" vertical="center" wrapText="1"/>
    </xf>
    <xf numFmtId="0" fontId="2" fillId="0" borderId="0" xfId="0" applyFont="1" applyAlignment="1">
      <alignment/>
    </xf>
    <xf numFmtId="188" fontId="11" fillId="0" borderId="0" xfId="0" applyNumberFormat="1" applyFont="1" applyAlignment="1">
      <alignment/>
    </xf>
    <xf numFmtId="180" fontId="0" fillId="0" borderId="0" xfId="0" applyNumberFormat="1" applyFont="1" applyFill="1" applyAlignment="1">
      <alignment/>
    </xf>
    <xf numFmtId="0" fontId="0" fillId="0" borderId="0" xfId="0" applyFont="1" applyFill="1" applyAlignment="1">
      <alignment/>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13" xfId="0" applyFont="1" applyFill="1" applyBorder="1" applyAlignment="1">
      <alignment horizontal="center" wrapText="1" shrinkToFit="1"/>
    </xf>
    <xf numFmtId="0" fontId="1" fillId="0" borderId="13" xfId="0" applyFont="1" applyFill="1" applyBorder="1" applyAlignment="1">
      <alignment horizontal="center"/>
    </xf>
    <xf numFmtId="0" fontId="1" fillId="0" borderId="14" xfId="0" applyFont="1" applyFill="1" applyBorder="1" applyAlignment="1">
      <alignment horizontal="center"/>
    </xf>
    <xf numFmtId="0" fontId="7" fillId="0" borderId="0" xfId="0" applyFont="1" applyFill="1" applyBorder="1" applyAlignment="1">
      <alignment horizontal="center"/>
    </xf>
    <xf numFmtId="180" fontId="0" fillId="0" borderId="0" xfId="0" applyNumberFormat="1" applyFont="1" applyFill="1" applyBorder="1" applyAlignment="1">
      <alignment/>
    </xf>
    <xf numFmtId="0" fontId="0" fillId="0" borderId="0" xfId="0" applyFont="1" applyFill="1" applyBorder="1" applyAlignment="1">
      <alignment/>
    </xf>
    <xf numFmtId="180" fontId="0" fillId="0" borderId="0" xfId="0" applyNumberFormat="1" applyFont="1" applyFill="1" applyBorder="1" applyAlignment="1">
      <alignment horizontal="center"/>
    </xf>
    <xf numFmtId="49" fontId="5" fillId="0" borderId="0" xfId="0" applyNumberFormat="1" applyFont="1" applyFill="1" applyAlignment="1">
      <alignment horizontal="center" vertical="top"/>
    </xf>
    <xf numFmtId="49" fontId="5" fillId="0" borderId="0" xfId="0" applyNumberFormat="1" applyFont="1" applyFill="1" applyBorder="1" applyAlignment="1">
      <alignment horizontal="center" vertical="top" wrapText="1"/>
    </xf>
    <xf numFmtId="180" fontId="18" fillId="0" borderId="10" xfId="0" applyNumberFormat="1" applyFont="1" applyBorder="1" applyAlignment="1">
      <alignment horizontal="center" vertical="center" wrapText="1"/>
    </xf>
    <xf numFmtId="180" fontId="16"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Alignment="1">
      <alignment horizontal="left"/>
    </xf>
    <xf numFmtId="0" fontId="21" fillId="0" borderId="0" xfId="0" applyFont="1" applyFill="1" applyBorder="1" applyAlignment="1">
      <alignment horizontal="left"/>
    </xf>
    <xf numFmtId="0" fontId="7" fillId="0" borderId="10" xfId="0" applyFont="1" applyFill="1" applyBorder="1" applyAlignment="1">
      <alignment horizontal="center" vertical="center" wrapText="1"/>
    </xf>
    <xf numFmtId="49" fontId="14" fillId="0" borderId="10" xfId="0" applyNumberFormat="1" applyFont="1" applyFill="1" applyBorder="1" applyAlignment="1">
      <alignment horizontal="center" vertical="top"/>
    </xf>
    <xf numFmtId="0" fontId="7" fillId="0" borderId="10" xfId="0" applyNumberFormat="1" applyFont="1" applyFill="1" applyBorder="1" applyAlignment="1">
      <alignment horizontal="center" vertical="center"/>
    </xf>
    <xf numFmtId="0" fontId="7" fillId="0" borderId="10" xfId="0" applyFont="1" applyFill="1" applyBorder="1" applyAlignment="1">
      <alignment horizontal="center"/>
    </xf>
    <xf numFmtId="188" fontId="11" fillId="0" borderId="0" xfId="0" applyNumberFormat="1" applyFont="1" applyBorder="1" applyAlignment="1">
      <alignment/>
    </xf>
    <xf numFmtId="0" fontId="2" fillId="0" borderId="0" xfId="0" applyFont="1" applyBorder="1" applyAlignment="1">
      <alignment/>
    </xf>
    <xf numFmtId="4" fontId="16" fillId="0" borderId="0" xfId="0" applyNumberFormat="1" applyFont="1" applyBorder="1" applyAlignment="1">
      <alignment horizontal="center" vertical="center" wrapText="1"/>
    </xf>
    <xf numFmtId="189" fontId="16" fillId="0" borderId="0" xfId="0" applyNumberFormat="1" applyFont="1" applyBorder="1" applyAlignment="1">
      <alignment horizontal="center" vertical="center" wrapText="1"/>
    </xf>
    <xf numFmtId="188" fontId="16" fillId="0" borderId="0" xfId="0" applyNumberFormat="1" applyFont="1" applyBorder="1" applyAlignment="1">
      <alignment horizontal="center" vertical="center" wrapText="1"/>
    </xf>
    <xf numFmtId="49" fontId="14" fillId="0" borderId="10" xfId="0" applyNumberFormat="1" applyFont="1" applyFill="1" applyBorder="1" applyAlignment="1">
      <alignment horizontal="center" vertical="center" wrapText="1"/>
    </xf>
    <xf numFmtId="181" fontId="0" fillId="0" borderId="0" xfId="0" applyNumberFormat="1" applyAlignment="1">
      <alignment/>
    </xf>
    <xf numFmtId="188" fontId="0" fillId="0" borderId="0" xfId="0" applyNumberFormat="1" applyAlignment="1">
      <alignment/>
    </xf>
    <xf numFmtId="0" fontId="1" fillId="0" borderId="10" xfId="0" applyNumberFormat="1" applyFont="1" applyFill="1" applyBorder="1" applyAlignment="1">
      <alignment horizontal="left" vertical="center" wrapText="1"/>
    </xf>
    <xf numFmtId="0" fontId="1" fillId="0" borderId="10" xfId="0" applyFont="1" applyFill="1" applyBorder="1" applyAlignment="1">
      <alignment vertical="center"/>
    </xf>
    <xf numFmtId="180" fontId="5" fillId="0" borderId="0" xfId="0" applyNumberFormat="1" applyFont="1" applyFill="1" applyBorder="1" applyAlignment="1">
      <alignment/>
    </xf>
    <xf numFmtId="180" fontId="0" fillId="0" borderId="0" xfId="0" applyNumberFormat="1" applyAlignment="1">
      <alignment/>
    </xf>
    <xf numFmtId="0" fontId="11" fillId="0" borderId="10" xfId="0" applyFont="1" applyFill="1" applyBorder="1" applyAlignment="1">
      <alignment horizontal="center" vertical="center" wrapText="1"/>
    </xf>
    <xf numFmtId="0" fontId="21" fillId="0" borderId="15" xfId="33" applyFont="1" applyFill="1" applyBorder="1">
      <alignment/>
      <protection/>
    </xf>
    <xf numFmtId="188" fontId="17" fillId="0" borderId="10" xfId="0" applyNumberFormat="1" applyFont="1" applyFill="1" applyBorder="1" applyAlignment="1">
      <alignment horizontal="right"/>
    </xf>
    <xf numFmtId="180" fontId="2" fillId="0" borderId="0" xfId="0" applyNumberFormat="1" applyFont="1" applyAlignment="1">
      <alignment/>
    </xf>
    <xf numFmtId="188" fontId="4" fillId="0" borderId="0" xfId="0" applyNumberFormat="1" applyFont="1" applyFill="1" applyBorder="1" applyAlignment="1">
      <alignment horizontal="right"/>
    </xf>
    <xf numFmtId="0" fontId="7" fillId="0" borderId="0" xfId="0" applyFont="1" applyFill="1" applyBorder="1" applyAlignment="1">
      <alignment horizontal="center" vertical="top" wrapText="1"/>
    </xf>
    <xf numFmtId="180" fontId="14" fillId="0" borderId="0" xfId="0" applyNumberFormat="1" applyFont="1" applyFill="1" applyBorder="1" applyAlignment="1">
      <alignment vertical="center"/>
    </xf>
    <xf numFmtId="9" fontId="20" fillId="0" borderId="10" xfId="0" applyNumberFormat="1" applyFont="1" applyFill="1" applyBorder="1" applyAlignment="1">
      <alignment horizontal="center" vertical="top" wrapText="1"/>
    </xf>
    <xf numFmtId="0" fontId="5" fillId="0" borderId="0" xfId="0" applyFont="1" applyFill="1" applyAlignment="1">
      <alignment vertical="top" wrapText="1"/>
    </xf>
    <xf numFmtId="180" fontId="18" fillId="0" borderId="10" xfId="0" applyNumberFormat="1" applyFont="1" applyFill="1" applyBorder="1" applyAlignment="1">
      <alignment horizontal="center" vertical="center" wrapText="1"/>
    </xf>
    <xf numFmtId="180" fontId="22" fillId="0" borderId="0" xfId="0" applyNumberFormat="1" applyFont="1" applyFill="1" applyBorder="1" applyAlignment="1">
      <alignment horizontal="center"/>
    </xf>
    <xf numFmtId="49" fontId="5" fillId="0" borderId="0" xfId="0" applyNumberFormat="1" applyFont="1" applyFill="1" applyBorder="1" applyAlignment="1">
      <alignment horizontal="center" vertical="top"/>
    </xf>
    <xf numFmtId="0" fontId="0" fillId="0" borderId="0" xfId="0" applyFont="1" applyFill="1" applyBorder="1" applyAlignment="1">
      <alignment horizontal="center"/>
    </xf>
    <xf numFmtId="0" fontId="1" fillId="0" borderId="0" xfId="0" applyFont="1" applyFill="1" applyBorder="1" applyAlignment="1">
      <alignment vertical="center"/>
    </xf>
    <xf numFmtId="181" fontId="0" fillId="0" borderId="0" xfId="0" applyNumberFormat="1" applyFont="1" applyFill="1" applyBorder="1" applyAlignment="1">
      <alignment/>
    </xf>
    <xf numFmtId="0" fontId="0" fillId="0" borderId="0" xfId="0" applyFont="1" applyFill="1" applyBorder="1" applyAlignment="1">
      <alignment/>
    </xf>
    <xf numFmtId="0" fontId="15" fillId="0" borderId="0" xfId="0" applyFont="1" applyFill="1" applyBorder="1" applyAlignment="1">
      <alignment horizontal="left"/>
    </xf>
    <xf numFmtId="0" fontId="2" fillId="0" borderId="0" xfId="0" applyFont="1" applyFill="1" applyBorder="1" applyAlignment="1">
      <alignment horizontal="center" vertical="top"/>
    </xf>
    <xf numFmtId="0" fontId="0" fillId="0" borderId="0" xfId="0" applyFont="1" applyFill="1" applyBorder="1" applyAlignment="1">
      <alignment horizontal="center" vertical="top" wrapText="1"/>
    </xf>
    <xf numFmtId="180" fontId="2" fillId="0" borderId="0" xfId="0" applyNumberFormat="1" applyFont="1" applyFill="1" applyBorder="1" applyAlignment="1">
      <alignment vertical="center"/>
    </xf>
    <xf numFmtId="180" fontId="2" fillId="0" borderId="0" xfId="0" applyNumberFormat="1" applyFont="1" applyFill="1" applyBorder="1" applyAlignment="1">
      <alignment horizontal="right"/>
    </xf>
    <xf numFmtId="181" fontId="11" fillId="0" borderId="0" xfId="0" applyNumberFormat="1" applyFont="1" applyFill="1" applyBorder="1" applyAlignment="1">
      <alignment horizontal="right"/>
    </xf>
    <xf numFmtId="188" fontId="2" fillId="0" borderId="0" xfId="0" applyNumberFormat="1" applyFont="1" applyFill="1" applyBorder="1" applyAlignment="1">
      <alignment horizontal="center"/>
    </xf>
    <xf numFmtId="180" fontId="3" fillId="0" borderId="0" xfId="0" applyNumberFormat="1" applyFont="1" applyFill="1" applyBorder="1" applyAlignment="1">
      <alignment horizontal="center"/>
    </xf>
    <xf numFmtId="0" fontId="21" fillId="0" borderId="0" xfId="0" applyFont="1" applyFill="1" applyBorder="1" applyAlignment="1">
      <alignment/>
    </xf>
    <xf numFmtId="0" fontId="11" fillId="0" borderId="0" xfId="0" applyFont="1" applyFill="1" applyBorder="1" applyAlignment="1">
      <alignment/>
    </xf>
    <xf numFmtId="0" fontId="17" fillId="0" borderId="0" xfId="0" applyFont="1" applyFill="1" applyBorder="1" applyAlignment="1">
      <alignment horizontal="center" vertical="center" wrapText="1"/>
    </xf>
    <xf numFmtId="0" fontId="12" fillId="0" borderId="0" xfId="0" applyFont="1" applyFill="1" applyBorder="1" applyAlignment="1">
      <alignment horizontal="center"/>
    </xf>
    <xf numFmtId="0" fontId="3" fillId="0" borderId="0" xfId="0" applyFont="1" applyFill="1" applyBorder="1" applyAlignment="1">
      <alignment horizontal="center"/>
    </xf>
    <xf numFmtId="0" fontId="14" fillId="0" borderId="0" xfId="0" applyFont="1" applyFill="1" applyBorder="1" applyAlignment="1">
      <alignment horizontal="center"/>
    </xf>
    <xf numFmtId="0" fontId="11" fillId="0" borderId="0" xfId="0" applyFont="1" applyBorder="1" applyAlignment="1">
      <alignment/>
    </xf>
    <xf numFmtId="180" fontId="16" fillId="0" borderId="0" xfId="0" applyNumberFormat="1" applyFont="1" applyBorder="1" applyAlignment="1">
      <alignment horizontal="center" vertical="center" wrapText="1"/>
    </xf>
    <xf numFmtId="0" fontId="3" fillId="0" borderId="0" xfId="0" applyFont="1" applyFill="1" applyBorder="1" applyAlignment="1">
      <alignment horizontal="center" wrapText="1"/>
    </xf>
    <xf numFmtId="180" fontId="2" fillId="0" borderId="0" xfId="0" applyNumberFormat="1" applyFont="1" applyFill="1" applyBorder="1" applyAlignment="1">
      <alignment/>
    </xf>
    <xf numFmtId="188" fontId="4" fillId="0" borderId="10" xfId="0" applyNumberFormat="1" applyFont="1" applyFill="1" applyBorder="1" applyAlignment="1">
      <alignment horizontal="right"/>
    </xf>
    <xf numFmtId="0" fontId="1" fillId="0" borderId="10" xfId="0" applyFont="1" applyFill="1" applyBorder="1" applyAlignment="1">
      <alignment horizontal="right" vertical="center"/>
    </xf>
    <xf numFmtId="0" fontId="3" fillId="0" borderId="10" xfId="0" applyFont="1" applyFill="1" applyBorder="1" applyAlignment="1">
      <alignment horizontal="center" vertical="top"/>
    </xf>
    <xf numFmtId="0" fontId="3" fillId="0" borderId="10" xfId="0" applyFont="1" applyFill="1" applyBorder="1" applyAlignment="1">
      <alignment horizontal="center"/>
    </xf>
    <xf numFmtId="188" fontId="2" fillId="0" borderId="0" xfId="0" applyNumberFormat="1" applyFont="1" applyBorder="1" applyAlignment="1">
      <alignment horizontal="right"/>
    </xf>
    <xf numFmtId="188" fontId="11" fillId="0" borderId="0" xfId="0" applyNumberFormat="1" applyFont="1" applyBorder="1" applyAlignment="1">
      <alignment horizontal="right"/>
    </xf>
    <xf numFmtId="180" fontId="2" fillId="0" borderId="16" xfId="0" applyNumberFormat="1" applyFont="1" applyFill="1" applyBorder="1" applyAlignment="1">
      <alignment horizontal="center"/>
    </xf>
    <xf numFmtId="180" fontId="2" fillId="0" borderId="17" xfId="0" applyNumberFormat="1" applyFont="1" applyFill="1" applyBorder="1" applyAlignment="1">
      <alignment horizontal="center"/>
    </xf>
    <xf numFmtId="4" fontId="4" fillId="0" borderId="0" xfId="0" applyNumberFormat="1" applyFont="1" applyFill="1" applyAlignment="1">
      <alignment horizontal="center"/>
    </xf>
    <xf numFmtId="188" fontId="2" fillId="0" borderId="0" xfId="0" applyNumberFormat="1" applyFont="1" applyFill="1" applyBorder="1" applyAlignment="1">
      <alignment horizontal="right"/>
    </xf>
    <xf numFmtId="180" fontId="18" fillId="0" borderId="0" xfId="0" applyNumberFormat="1" applyFont="1" applyFill="1" applyAlignment="1">
      <alignment horizontal="center"/>
    </xf>
    <xf numFmtId="180" fontId="11" fillId="0" borderId="18" xfId="0" applyNumberFormat="1" applyFont="1" applyFill="1" applyBorder="1" applyAlignment="1">
      <alignment horizontal="center"/>
    </xf>
    <xf numFmtId="188" fontId="21" fillId="0" borderId="10" xfId="0" applyNumberFormat="1" applyFont="1" applyFill="1" applyBorder="1" applyAlignment="1">
      <alignment horizontal="right"/>
    </xf>
    <xf numFmtId="180" fontId="11" fillId="0" borderId="0" xfId="0" applyNumberFormat="1" applyFont="1" applyFill="1" applyBorder="1" applyAlignment="1">
      <alignment horizontal="center"/>
    </xf>
    <xf numFmtId="180" fontId="11" fillId="0" borderId="0" xfId="0" applyNumberFormat="1" applyFont="1" applyFill="1" applyBorder="1" applyAlignment="1">
      <alignment/>
    </xf>
    <xf numFmtId="49" fontId="16" fillId="0" borderId="0" xfId="0" applyNumberFormat="1" applyFont="1" applyBorder="1" applyAlignment="1">
      <alignment horizontal="center" vertical="center" wrapText="1"/>
    </xf>
    <xf numFmtId="0" fontId="5" fillId="0" borderId="0" xfId="0" applyFont="1" applyFill="1" applyBorder="1" applyAlignment="1">
      <alignment horizontal="center"/>
    </xf>
    <xf numFmtId="0" fontId="5" fillId="33" borderId="19" xfId="0" applyFont="1" applyFill="1" applyBorder="1" applyAlignment="1">
      <alignment horizontal="center" vertical="center" wrapText="1"/>
    </xf>
    <xf numFmtId="0" fontId="3" fillId="33" borderId="0" xfId="0" applyFont="1" applyFill="1" applyAlignment="1">
      <alignment vertical="center"/>
    </xf>
    <xf numFmtId="0" fontId="1" fillId="33" borderId="0" xfId="0" applyFont="1" applyFill="1" applyAlignment="1">
      <alignment/>
    </xf>
    <xf numFmtId="0" fontId="3" fillId="33" borderId="0" xfId="0" applyFont="1" applyFill="1" applyAlignment="1">
      <alignment/>
    </xf>
    <xf numFmtId="0" fontId="0" fillId="33" borderId="0" xfId="0" applyFont="1" applyFill="1" applyAlignment="1">
      <alignment/>
    </xf>
    <xf numFmtId="180" fontId="14" fillId="33" borderId="0" xfId="0" applyNumberFormat="1" applyFont="1" applyFill="1" applyBorder="1" applyAlignment="1">
      <alignment vertical="center"/>
    </xf>
    <xf numFmtId="180" fontId="5" fillId="33" borderId="0" xfId="0" applyNumberFormat="1" applyFont="1" applyFill="1" applyBorder="1" applyAlignment="1">
      <alignment vertical="center"/>
    </xf>
    <xf numFmtId="180" fontId="3" fillId="33" borderId="0" xfId="0" applyNumberFormat="1" applyFont="1" applyFill="1" applyBorder="1" applyAlignment="1">
      <alignment/>
    </xf>
    <xf numFmtId="0" fontId="3" fillId="33" borderId="0" xfId="0" applyFont="1" applyFill="1" applyBorder="1" applyAlignment="1">
      <alignment/>
    </xf>
    <xf numFmtId="180" fontId="1" fillId="33" borderId="0" xfId="0" applyNumberFormat="1" applyFont="1" applyFill="1" applyBorder="1" applyAlignment="1">
      <alignment/>
    </xf>
    <xf numFmtId="180" fontId="2" fillId="33" borderId="0" xfId="0" applyNumberFormat="1" applyFont="1" applyFill="1" applyBorder="1" applyAlignment="1">
      <alignment vertical="center"/>
    </xf>
    <xf numFmtId="180" fontId="0" fillId="33" borderId="0" xfId="0" applyNumberFormat="1" applyFont="1" applyFill="1" applyBorder="1" applyAlignment="1">
      <alignment/>
    </xf>
    <xf numFmtId="180" fontId="6" fillId="33" borderId="0" xfId="0" applyNumberFormat="1" applyFont="1" applyFill="1" applyBorder="1" applyAlignment="1">
      <alignment horizontal="right"/>
    </xf>
    <xf numFmtId="180" fontId="5" fillId="33" borderId="10" xfId="0" applyNumberFormat="1" applyFont="1" applyFill="1" applyBorder="1" applyAlignment="1">
      <alignment horizontal="right" vertical="center" wrapText="1"/>
    </xf>
    <xf numFmtId="180" fontId="5" fillId="33" borderId="10" xfId="0" applyNumberFormat="1" applyFont="1" applyFill="1" applyBorder="1" applyAlignment="1">
      <alignment vertical="center"/>
    </xf>
    <xf numFmtId="0" fontId="0" fillId="33" borderId="0" xfId="0" applyFont="1" applyFill="1" applyBorder="1" applyAlignment="1">
      <alignment/>
    </xf>
    <xf numFmtId="180" fontId="0" fillId="33" borderId="0" xfId="0" applyNumberFormat="1" applyFont="1" applyFill="1" applyBorder="1" applyAlignment="1">
      <alignment horizontal="right"/>
    </xf>
    <xf numFmtId="180" fontId="1" fillId="33" borderId="0" xfId="0" applyNumberFormat="1" applyFont="1" applyFill="1" applyBorder="1" applyAlignment="1">
      <alignment horizontal="right"/>
    </xf>
    <xf numFmtId="0" fontId="5" fillId="33" borderId="20" xfId="0" applyFont="1" applyFill="1" applyBorder="1" applyAlignment="1">
      <alignment horizontal="left" vertical="center" wrapText="1"/>
    </xf>
    <xf numFmtId="0" fontId="4" fillId="33" borderId="0" xfId="0" applyFont="1" applyFill="1" applyBorder="1" applyAlignment="1">
      <alignment horizontal="center"/>
    </xf>
    <xf numFmtId="180" fontId="21" fillId="33" borderId="10" xfId="0" applyNumberFormat="1" applyFont="1" applyFill="1" applyBorder="1" applyAlignment="1">
      <alignment horizontal="right"/>
    </xf>
    <xf numFmtId="9" fontId="17" fillId="33" borderId="10" xfId="0" applyNumberFormat="1" applyFont="1" applyFill="1" applyBorder="1" applyAlignment="1">
      <alignment horizontal="right" vertical="center" wrapText="1"/>
    </xf>
    <xf numFmtId="188" fontId="17" fillId="33" borderId="10" xfId="0" applyNumberFormat="1" applyFont="1" applyFill="1" applyBorder="1" applyAlignment="1">
      <alignment horizontal="right"/>
    </xf>
    <xf numFmtId="0" fontId="11" fillId="33" borderId="0" xfId="0" applyFont="1" applyFill="1" applyAlignment="1">
      <alignment vertical="center"/>
    </xf>
    <xf numFmtId="188" fontId="11" fillId="33" borderId="0" xfId="0" applyNumberFormat="1" applyFont="1" applyFill="1" applyAlignment="1">
      <alignment vertical="center"/>
    </xf>
    <xf numFmtId="0" fontId="21" fillId="33" borderId="10" xfId="0" applyFont="1" applyFill="1" applyBorder="1" applyAlignment="1">
      <alignment horizontal="right"/>
    </xf>
    <xf numFmtId="181" fontId="11" fillId="33" borderId="0" xfId="0" applyNumberFormat="1" applyFont="1" applyFill="1" applyAlignment="1">
      <alignment horizontal="right"/>
    </xf>
    <xf numFmtId="0" fontId="11" fillId="33" borderId="0" xfId="0" applyFont="1" applyFill="1" applyAlignment="1">
      <alignment/>
    </xf>
    <xf numFmtId="180" fontId="17" fillId="33" borderId="10" xfId="0" applyNumberFormat="1" applyFont="1" applyFill="1" applyBorder="1" applyAlignment="1">
      <alignment horizontal="right"/>
    </xf>
    <xf numFmtId="0" fontId="26" fillId="0" borderId="15" xfId="33" applyFont="1" applyFill="1" applyBorder="1">
      <alignment/>
      <protection/>
    </xf>
    <xf numFmtId="180" fontId="21" fillId="0" borderId="10" xfId="0" applyNumberFormat="1" applyFont="1" applyFill="1" applyBorder="1" applyAlignment="1">
      <alignment horizontal="right"/>
    </xf>
    <xf numFmtId="0" fontId="21" fillId="0" borderId="10" xfId="0" applyFont="1" applyFill="1" applyBorder="1" applyAlignment="1">
      <alignment horizontal="right"/>
    </xf>
    <xf numFmtId="180" fontId="21" fillId="0" borderId="10" xfId="0" applyNumberFormat="1" applyFont="1" applyFill="1" applyBorder="1" applyAlignment="1">
      <alignment horizontal="right" vertical="center" wrapText="1"/>
    </xf>
    <xf numFmtId="188" fontId="11" fillId="0" borderId="0" xfId="0" applyNumberFormat="1" applyFont="1" applyFill="1" applyAlignment="1">
      <alignment vertical="center"/>
    </xf>
    <xf numFmtId="9" fontId="17" fillId="0" borderId="10" xfId="0" applyNumberFormat="1" applyFont="1" applyFill="1" applyBorder="1" applyAlignment="1">
      <alignment horizontal="right" vertical="center" wrapText="1"/>
    </xf>
    <xf numFmtId="180" fontId="17" fillId="0" borderId="10" xfId="0" applyNumberFormat="1" applyFont="1" applyFill="1" applyBorder="1" applyAlignment="1">
      <alignment horizontal="right"/>
    </xf>
    <xf numFmtId="0" fontId="17" fillId="0" borderId="10" xfId="0" applyFont="1" applyFill="1" applyBorder="1" applyAlignment="1">
      <alignment vertical="center"/>
    </xf>
    <xf numFmtId="181" fontId="21" fillId="0" borderId="21" xfId="0" applyNumberFormat="1" applyFont="1" applyFill="1" applyBorder="1" applyAlignment="1">
      <alignment horizontal="right" vertical="center"/>
    </xf>
    <xf numFmtId="181" fontId="21" fillId="0" borderId="10" xfId="0" applyNumberFormat="1" applyFont="1" applyFill="1" applyBorder="1" applyAlignment="1">
      <alignment horizontal="right" vertical="center"/>
    </xf>
    <xf numFmtId="181" fontId="21" fillId="0" borderId="20" xfId="54" applyNumberFormat="1" applyFont="1" applyFill="1" applyBorder="1" applyAlignment="1">
      <alignment horizontal="right" vertical="center" wrapText="1"/>
      <protection/>
    </xf>
    <xf numFmtId="49" fontId="3" fillId="0" borderId="22" xfId="0" applyNumberFormat="1" applyFont="1" applyFill="1" applyBorder="1" applyAlignment="1">
      <alignment horizontal="center" vertical="top"/>
    </xf>
    <xf numFmtId="0" fontId="3" fillId="0" borderId="15" xfId="0" applyFont="1" applyFill="1" applyBorder="1" applyAlignment="1">
      <alignment horizontal="left" wrapText="1" shrinkToFit="1"/>
    </xf>
    <xf numFmtId="180" fontId="2" fillId="0" borderId="23" xfId="0" applyNumberFormat="1" applyFont="1" applyFill="1" applyBorder="1" applyAlignment="1">
      <alignment horizontal="center"/>
    </xf>
    <xf numFmtId="180" fontId="2" fillId="0" borderId="22" xfId="0" applyNumberFormat="1" applyFont="1" applyFill="1" applyBorder="1" applyAlignment="1">
      <alignment horizontal="center"/>
    </xf>
    <xf numFmtId="180" fontId="2" fillId="0" borderId="24" xfId="0" applyNumberFormat="1" applyFont="1" applyFill="1" applyBorder="1" applyAlignment="1">
      <alignment horizontal="center"/>
    </xf>
    <xf numFmtId="180" fontId="2" fillId="0" borderId="25" xfId="0" applyNumberFormat="1" applyFont="1" applyFill="1" applyBorder="1" applyAlignment="1">
      <alignment horizontal="center"/>
    </xf>
    <xf numFmtId="49" fontId="1" fillId="0" borderId="22" xfId="0" applyNumberFormat="1" applyFont="1" applyFill="1" applyBorder="1" applyAlignment="1">
      <alignment horizontal="center" vertical="top"/>
    </xf>
    <xf numFmtId="0" fontId="1" fillId="0" borderId="15" xfId="0" applyFont="1" applyFill="1" applyBorder="1" applyAlignment="1">
      <alignment horizontal="left" wrapText="1" shrinkToFit="1"/>
    </xf>
    <xf numFmtId="180" fontId="11" fillId="0" borderId="23" xfId="0" applyNumberFormat="1" applyFont="1" applyFill="1" applyBorder="1" applyAlignment="1">
      <alignment horizontal="center"/>
    </xf>
    <xf numFmtId="180" fontId="11" fillId="0" borderId="22" xfId="0" applyNumberFormat="1" applyFont="1" applyFill="1" applyBorder="1" applyAlignment="1">
      <alignment horizontal="center"/>
    </xf>
    <xf numFmtId="180" fontId="11" fillId="0" borderId="24" xfId="0" applyNumberFormat="1" applyFont="1" applyFill="1" applyBorder="1" applyAlignment="1">
      <alignment horizontal="center"/>
    </xf>
    <xf numFmtId="180" fontId="11" fillId="0" borderId="25" xfId="0" applyNumberFormat="1" applyFont="1" applyFill="1" applyBorder="1" applyAlignment="1">
      <alignment horizontal="center"/>
    </xf>
    <xf numFmtId="0" fontId="28" fillId="0" borderId="0" xfId="0" applyFont="1" applyAlignment="1">
      <alignment/>
    </xf>
    <xf numFmtId="1" fontId="1" fillId="0" borderId="22" xfId="0" applyNumberFormat="1" applyFont="1" applyFill="1" applyBorder="1" applyAlignment="1" applyProtection="1">
      <alignment horizontal="center" wrapText="1"/>
      <protection locked="0"/>
    </xf>
    <xf numFmtId="180" fontId="1" fillId="0" borderId="15" xfId="0" applyNumberFormat="1" applyFont="1" applyBorder="1" applyAlignment="1" applyProtection="1">
      <alignment wrapText="1"/>
      <protection locked="0"/>
    </xf>
    <xf numFmtId="0" fontId="1" fillId="0" borderId="15" xfId="0" applyFont="1" applyFill="1" applyBorder="1" applyAlignment="1">
      <alignment wrapText="1" shrinkToFit="1"/>
    </xf>
    <xf numFmtId="180" fontId="2" fillId="0" borderId="26" xfId="0" applyNumberFormat="1" applyFont="1" applyFill="1" applyBorder="1" applyAlignment="1">
      <alignment horizontal="center"/>
    </xf>
    <xf numFmtId="180" fontId="2" fillId="0" borderId="27" xfId="0" applyNumberFormat="1" applyFont="1" applyFill="1" applyBorder="1" applyAlignment="1">
      <alignment horizontal="center"/>
    </xf>
    <xf numFmtId="180" fontId="2" fillId="0" borderId="28" xfId="0" applyNumberFormat="1" applyFont="1" applyFill="1" applyBorder="1" applyAlignment="1">
      <alignment horizontal="center"/>
    </xf>
    <xf numFmtId="180" fontId="2" fillId="0" borderId="29" xfId="0" applyNumberFormat="1" applyFont="1" applyFill="1" applyBorder="1" applyAlignment="1">
      <alignment horizontal="center"/>
    </xf>
    <xf numFmtId="0" fontId="3" fillId="0" borderId="10" xfId="0" applyFont="1" applyFill="1" applyBorder="1" applyAlignment="1">
      <alignment horizontal="left" wrapText="1" shrinkToFit="1"/>
    </xf>
    <xf numFmtId="180" fontId="2" fillId="0" borderId="10" xfId="0" applyNumberFormat="1" applyFont="1" applyFill="1" applyBorder="1" applyAlignment="1">
      <alignment horizontal="center"/>
    </xf>
    <xf numFmtId="0" fontId="1" fillId="0" borderId="10" xfId="0" applyFont="1" applyFill="1" applyBorder="1" applyAlignment="1">
      <alignment horizontal="left" wrapText="1" shrinkToFit="1"/>
    </xf>
    <xf numFmtId="180" fontId="11" fillId="0" borderId="10" xfId="0" applyNumberFormat="1" applyFont="1" applyFill="1" applyBorder="1" applyAlignment="1">
      <alignment horizontal="center"/>
    </xf>
    <xf numFmtId="0" fontId="1" fillId="0" borderId="10" xfId="0" applyFont="1" applyFill="1" applyBorder="1" applyAlignment="1">
      <alignment horizontal="left" vertical="top" wrapText="1" shrinkToFit="1"/>
    </xf>
    <xf numFmtId="0" fontId="1" fillId="0" borderId="10" xfId="0" applyFont="1" applyFill="1" applyBorder="1" applyAlignment="1">
      <alignment vertical="top" wrapText="1"/>
    </xf>
    <xf numFmtId="49" fontId="1" fillId="0" borderId="10"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lignment horizontal="center" vertical="top"/>
    </xf>
    <xf numFmtId="0" fontId="1" fillId="0" borderId="10" xfId="0" applyNumberFormat="1" applyFont="1" applyFill="1" applyBorder="1" applyAlignment="1">
      <alignment vertical="top" wrapText="1"/>
    </xf>
    <xf numFmtId="0" fontId="3" fillId="0" borderId="0" xfId="0" applyFont="1" applyAlignment="1">
      <alignment/>
    </xf>
    <xf numFmtId="49" fontId="5" fillId="0" borderId="10" xfId="0" applyNumberFormat="1" applyFont="1" applyFill="1" applyBorder="1" applyAlignment="1">
      <alignment horizontal="center" vertical="top"/>
    </xf>
    <xf numFmtId="49" fontId="14" fillId="0" borderId="10" xfId="0" applyNumberFormat="1" applyFont="1" applyFill="1" applyBorder="1" applyAlignment="1">
      <alignment horizontal="center" vertical="top" wrapText="1"/>
    </xf>
    <xf numFmtId="0" fontId="3" fillId="0" borderId="10" xfId="0" applyFont="1" applyFill="1" applyBorder="1" applyAlignment="1">
      <alignment horizontal="justify" vertical="center"/>
    </xf>
    <xf numFmtId="180" fontId="2" fillId="0" borderId="10" xfId="0" applyNumberFormat="1" applyFont="1" applyFill="1" applyBorder="1" applyAlignment="1">
      <alignment horizontal="right" vertical="center"/>
    </xf>
    <xf numFmtId="180" fontId="3" fillId="0" borderId="0" xfId="0" applyNumberFormat="1" applyFont="1" applyFill="1" applyAlignment="1">
      <alignment vertical="center"/>
    </xf>
    <xf numFmtId="49" fontId="5" fillId="0" borderId="10" xfId="0" applyNumberFormat="1" applyFont="1" applyFill="1" applyBorder="1" applyAlignment="1">
      <alignment horizontal="center" vertical="top" wrapText="1"/>
    </xf>
    <xf numFmtId="0" fontId="1" fillId="0" borderId="10" xfId="0" applyFont="1" applyFill="1" applyBorder="1" applyAlignment="1">
      <alignment horizontal="justify" vertical="center" wrapText="1"/>
    </xf>
    <xf numFmtId="180" fontId="11" fillId="0" borderId="10" xfId="0" applyNumberFormat="1" applyFont="1" applyFill="1" applyBorder="1" applyAlignment="1">
      <alignment horizontal="right" vertical="center"/>
    </xf>
    <xf numFmtId="180" fontId="11" fillId="0" borderId="10" xfId="0" applyNumberFormat="1" applyFont="1" applyFill="1" applyBorder="1" applyAlignment="1">
      <alignment horizontal="right" vertical="center" wrapText="1"/>
    </xf>
    <xf numFmtId="180" fontId="11" fillId="0" borderId="10" xfId="0" applyNumberFormat="1" applyFont="1" applyFill="1" applyBorder="1" applyAlignment="1">
      <alignment vertical="center"/>
    </xf>
    <xf numFmtId="49" fontId="3" fillId="0" borderId="10" xfId="0" applyNumberFormat="1" applyFont="1" applyFill="1" applyBorder="1" applyAlignment="1">
      <alignment horizontal="justify" vertical="center" wrapText="1"/>
    </xf>
    <xf numFmtId="180" fontId="2" fillId="0" borderId="10" xfId="0" applyNumberFormat="1" applyFont="1" applyFill="1" applyBorder="1" applyAlignment="1">
      <alignment horizontal="right" vertical="center" wrapText="1"/>
    </xf>
    <xf numFmtId="180" fontId="2" fillId="0" borderId="10" xfId="0" applyNumberFormat="1" applyFont="1" applyFill="1" applyBorder="1" applyAlignment="1">
      <alignment vertical="center"/>
    </xf>
    <xf numFmtId="49" fontId="5"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left" vertical="center" wrapText="1"/>
    </xf>
    <xf numFmtId="180" fontId="14" fillId="0" borderId="10" xfId="0" applyNumberFormat="1" applyFont="1" applyFill="1" applyBorder="1" applyAlignment="1">
      <alignment horizontal="right" vertical="center" wrapText="1"/>
    </xf>
    <xf numFmtId="180" fontId="14" fillId="0" borderId="10" xfId="0" applyNumberFormat="1" applyFont="1" applyFill="1" applyBorder="1" applyAlignment="1">
      <alignment vertical="center"/>
    </xf>
    <xf numFmtId="180" fontId="6"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3" fillId="0" borderId="0" xfId="0" applyFont="1" applyFill="1" applyAlignment="1">
      <alignment horizontal="right"/>
    </xf>
    <xf numFmtId="0" fontId="5" fillId="0" borderId="10" xfId="0" applyNumberFormat="1" applyFont="1" applyFill="1" applyBorder="1" applyAlignment="1">
      <alignment horizontal="left" vertical="center" wrapText="1"/>
    </xf>
    <xf numFmtId="180" fontId="5" fillId="0" borderId="10" xfId="0" applyNumberFormat="1" applyFont="1" applyFill="1" applyBorder="1" applyAlignment="1">
      <alignment horizontal="right" vertical="center" wrapText="1"/>
    </xf>
    <xf numFmtId="180" fontId="5" fillId="0" borderId="10" xfId="0" applyNumberFormat="1" applyFont="1" applyFill="1" applyBorder="1" applyAlignment="1">
      <alignment vertical="center"/>
    </xf>
    <xf numFmtId="180" fontId="5" fillId="0" borderId="0" xfId="0" applyNumberFormat="1" applyFont="1" applyFill="1" applyBorder="1" applyAlignment="1">
      <alignment vertical="center"/>
    </xf>
    <xf numFmtId="180" fontId="6" fillId="0" borderId="0" xfId="0" applyNumberFormat="1" applyFont="1" applyFill="1" applyBorder="1" applyAlignment="1">
      <alignment/>
    </xf>
    <xf numFmtId="0" fontId="5" fillId="0" borderId="10" xfId="0" applyFont="1" applyFill="1" applyBorder="1" applyAlignment="1">
      <alignment horizontal="left" vertical="center" wrapText="1"/>
    </xf>
    <xf numFmtId="0" fontId="1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49" fontId="14" fillId="0" borderId="10" xfId="0" applyNumberFormat="1" applyFont="1" applyFill="1" applyBorder="1" applyAlignment="1">
      <alignment vertical="center" wrapText="1"/>
    </xf>
    <xf numFmtId="180" fontId="1" fillId="0" borderId="0" xfId="0" applyNumberFormat="1" applyFont="1" applyFill="1" applyBorder="1" applyAlignment="1">
      <alignment vertical="center"/>
    </xf>
    <xf numFmtId="0" fontId="1" fillId="0" borderId="10" xfId="0" applyNumberFormat="1" applyFont="1" applyFill="1" applyBorder="1" applyAlignment="1">
      <alignment horizontal="justify" vertical="center" wrapText="1"/>
    </xf>
    <xf numFmtId="180" fontId="23" fillId="0" borderId="10" xfId="0" applyNumberFormat="1" applyFont="1" applyFill="1" applyBorder="1" applyAlignment="1">
      <alignment horizontal="right" vertical="center" wrapText="1"/>
    </xf>
    <xf numFmtId="180" fontId="24" fillId="0" borderId="10" xfId="0" applyNumberFormat="1" applyFont="1" applyFill="1" applyBorder="1" applyAlignment="1">
      <alignment horizontal="right" vertical="center" wrapText="1"/>
    </xf>
    <xf numFmtId="180" fontId="24" fillId="0" borderId="10" xfId="0" applyNumberFormat="1" applyFont="1" applyFill="1" applyBorder="1" applyAlignment="1">
      <alignment vertical="center"/>
    </xf>
    <xf numFmtId="180" fontId="5" fillId="0" borderId="10" xfId="0" applyNumberFormat="1" applyFont="1" applyFill="1" applyBorder="1" applyAlignment="1">
      <alignment horizontal="right" vertical="center"/>
    </xf>
    <xf numFmtId="0" fontId="14" fillId="0" borderId="0" xfId="0" applyFont="1" applyFill="1" applyAlignment="1">
      <alignment vertical="center"/>
    </xf>
    <xf numFmtId="0" fontId="14" fillId="0" borderId="0" xfId="0" applyFont="1" applyFill="1" applyAlignment="1">
      <alignment/>
    </xf>
    <xf numFmtId="0" fontId="14" fillId="0" borderId="10" xfId="0" applyFont="1" applyFill="1" applyBorder="1" applyAlignment="1">
      <alignment horizontal="left" vertical="center" wrapText="1"/>
    </xf>
    <xf numFmtId="0" fontId="5" fillId="0" borderId="10" xfId="0" applyFont="1" applyFill="1" applyBorder="1" applyAlignment="1">
      <alignment vertical="top" wrapText="1"/>
    </xf>
    <xf numFmtId="0" fontId="3" fillId="0" borderId="10" xfId="0" applyFont="1" applyFill="1" applyBorder="1" applyAlignment="1">
      <alignment horizontal="justify" vertical="center" wrapText="1"/>
    </xf>
    <xf numFmtId="0" fontId="5" fillId="0" borderId="10" xfId="0" applyFont="1" applyFill="1" applyBorder="1" applyAlignment="1">
      <alignment horizontal="left" wrapText="1"/>
    </xf>
    <xf numFmtId="0" fontId="3" fillId="0" borderId="0" xfId="0" applyFont="1" applyFill="1" applyBorder="1" applyAlignment="1">
      <alignment/>
    </xf>
    <xf numFmtId="180" fontId="3" fillId="0" borderId="0" xfId="0" applyNumberFormat="1" applyFont="1" applyFill="1" applyBorder="1" applyAlignment="1">
      <alignment vertical="center"/>
    </xf>
    <xf numFmtId="0" fontId="5" fillId="0" borderId="10" xfId="0" applyNumberFormat="1" applyFont="1" applyFill="1" applyBorder="1" applyAlignment="1">
      <alignment horizontal="justify" vertical="center" wrapText="1"/>
    </xf>
    <xf numFmtId="0" fontId="5" fillId="0" borderId="10" xfId="0" applyFont="1" applyFill="1" applyBorder="1" applyAlignment="1">
      <alignment vertical="center" wrapText="1"/>
    </xf>
    <xf numFmtId="0" fontId="5" fillId="0" borderId="10" xfId="0" applyNumberFormat="1" applyFont="1" applyFill="1" applyBorder="1" applyAlignment="1">
      <alignment vertical="top" wrapText="1"/>
    </xf>
    <xf numFmtId="0" fontId="11" fillId="0" borderId="0" xfId="0" applyFont="1" applyAlignment="1">
      <alignment horizontal="center"/>
    </xf>
    <xf numFmtId="0" fontId="11" fillId="0" borderId="15" xfId="33" applyFont="1" applyFill="1" applyBorder="1">
      <alignment/>
      <protection/>
    </xf>
    <xf numFmtId="180" fontId="18" fillId="0" borderId="10" xfId="0" applyNumberFormat="1" applyFont="1" applyFill="1" applyBorder="1" applyAlignment="1">
      <alignment horizontal="center" vertical="justify"/>
    </xf>
    <xf numFmtId="188" fontId="18" fillId="0" borderId="10" xfId="0" applyNumberFormat="1" applyFont="1" applyFill="1" applyBorder="1" applyAlignment="1">
      <alignment horizontal="center" vertical="justify"/>
    </xf>
    <xf numFmtId="180" fontId="16" fillId="0" borderId="10" xfId="0" applyNumberFormat="1" applyFont="1" applyBorder="1" applyAlignment="1">
      <alignment horizontal="right" vertical="center" wrapText="1"/>
    </xf>
    <xf numFmtId="0" fontId="2" fillId="0" borderId="15" xfId="0" applyFont="1" applyFill="1" applyBorder="1" applyAlignment="1">
      <alignment vertical="center"/>
    </xf>
    <xf numFmtId="180" fontId="16" fillId="0" borderId="10" xfId="0" applyNumberFormat="1" applyFont="1" applyBorder="1" applyAlignment="1">
      <alignment horizontal="center"/>
    </xf>
    <xf numFmtId="188" fontId="11" fillId="0" borderId="0" xfId="0" applyNumberFormat="1" applyFont="1" applyBorder="1" applyAlignment="1">
      <alignment horizontal="center" vertical="center" wrapText="1"/>
    </xf>
    <xf numFmtId="0" fontId="1" fillId="0" borderId="10" xfId="0" applyFont="1" applyFill="1" applyBorder="1" applyAlignment="1">
      <alignment horizontal="justify" vertical="center" wrapText="1" shrinkToFit="1"/>
    </xf>
    <xf numFmtId="180" fontId="25" fillId="0" borderId="10" xfId="0" applyNumberFormat="1" applyFont="1" applyFill="1" applyBorder="1" applyAlignment="1">
      <alignment horizontal="right" vertical="center" wrapText="1"/>
    </xf>
    <xf numFmtId="180" fontId="22" fillId="0" borderId="10" xfId="0" applyNumberFormat="1" applyFont="1" applyFill="1" applyBorder="1" applyAlignment="1">
      <alignment horizontal="right" vertical="center" wrapText="1"/>
    </xf>
    <xf numFmtId="0" fontId="14" fillId="0" borderId="10" xfId="0" applyFont="1" applyFill="1" applyBorder="1" applyAlignment="1">
      <alignment vertical="top" wrapText="1"/>
    </xf>
    <xf numFmtId="180" fontId="5" fillId="0" borderId="10" xfId="0" applyNumberFormat="1" applyFont="1" applyFill="1" applyBorder="1" applyAlignment="1">
      <alignment horizontal="center"/>
    </xf>
    <xf numFmtId="180" fontId="5" fillId="0" borderId="10" xfId="0" applyNumberFormat="1" applyFont="1" applyFill="1" applyBorder="1" applyAlignment="1">
      <alignment horizontal="right" vertical="center" wrapText="1" shrinkToFit="1"/>
    </xf>
    <xf numFmtId="0" fontId="1" fillId="0" borderId="10" xfId="0" applyFont="1" applyFill="1" applyBorder="1" applyAlignment="1">
      <alignment horizontal="justify" vertical="center"/>
    </xf>
    <xf numFmtId="180" fontId="22" fillId="0" borderId="10" xfId="0" applyNumberFormat="1" applyFont="1" applyFill="1" applyBorder="1" applyAlignment="1">
      <alignment vertical="center"/>
    </xf>
    <xf numFmtId="180" fontId="3" fillId="0" borderId="0" xfId="0" applyNumberFormat="1" applyFont="1" applyFill="1" applyBorder="1" applyAlignment="1">
      <alignment horizontal="right"/>
    </xf>
    <xf numFmtId="180" fontId="11" fillId="0" borderId="0" xfId="0" applyNumberFormat="1" applyFont="1" applyFill="1" applyBorder="1" applyAlignment="1">
      <alignment horizontal="right" vertical="center" wrapText="1"/>
    </xf>
    <xf numFmtId="0" fontId="5" fillId="0" borderId="10" xfId="0" applyFont="1" applyFill="1" applyBorder="1" applyAlignment="1">
      <alignment horizontal="justify" vertical="center"/>
    </xf>
    <xf numFmtId="0" fontId="5" fillId="0" borderId="10" xfId="0" applyFont="1" applyFill="1" applyBorder="1" applyAlignment="1">
      <alignment horizontal="left" vertical="top" wrapText="1" shrinkToFit="1"/>
    </xf>
    <xf numFmtId="0" fontId="5" fillId="0" borderId="10" xfId="0" applyFont="1" applyFill="1" applyBorder="1" applyAlignment="1">
      <alignment horizontal="left" wrapText="1" shrinkToFit="1"/>
    </xf>
    <xf numFmtId="180" fontId="11" fillId="0" borderId="10" xfId="0" applyNumberFormat="1" applyFont="1" applyFill="1" applyBorder="1" applyAlignment="1">
      <alignment horizontal="right" vertical="center" wrapText="1" shrinkToFit="1"/>
    </xf>
    <xf numFmtId="0" fontId="5" fillId="0" borderId="10" xfId="0" applyFont="1" applyFill="1" applyBorder="1" applyAlignment="1">
      <alignment horizontal="justify" vertical="center" wrapText="1" shrinkToFit="1"/>
    </xf>
    <xf numFmtId="0" fontId="1" fillId="0" borderId="10" xfId="0" applyNumberFormat="1" applyFont="1" applyFill="1" applyBorder="1" applyAlignment="1">
      <alignment horizontal="justify" vertical="center" wrapText="1" shrinkToFit="1"/>
    </xf>
    <xf numFmtId="0" fontId="5" fillId="0" borderId="10" xfId="0" applyNumberFormat="1" applyFont="1" applyFill="1" applyBorder="1" applyAlignment="1">
      <alignment horizontal="justify" vertical="center" wrapText="1" shrinkToFit="1"/>
    </xf>
    <xf numFmtId="180" fontId="2" fillId="0" borderId="10" xfId="0" applyNumberFormat="1" applyFont="1" applyFill="1" applyBorder="1" applyAlignment="1">
      <alignment/>
    </xf>
    <xf numFmtId="0" fontId="20" fillId="0" borderId="15" xfId="0" applyFont="1" applyFill="1" applyBorder="1" applyAlignment="1" applyProtection="1">
      <alignment vertical="top" wrapText="1"/>
      <protection locked="0"/>
    </xf>
    <xf numFmtId="188" fontId="11" fillId="0" borderId="10" xfId="0" applyNumberFormat="1" applyFont="1" applyFill="1" applyBorder="1" applyAlignment="1">
      <alignment horizontal="center"/>
    </xf>
    <xf numFmtId="188" fontId="2" fillId="0" borderId="10" xfId="0" applyNumberFormat="1" applyFont="1" applyFill="1" applyBorder="1" applyAlignment="1">
      <alignment horizontal="center"/>
    </xf>
    <xf numFmtId="0" fontId="15" fillId="0" borderId="0" xfId="0" applyFont="1" applyAlignment="1">
      <alignment horizontal="center"/>
    </xf>
    <xf numFmtId="0" fontId="15" fillId="0" borderId="0" xfId="0" applyFont="1" applyAlignment="1">
      <alignment wrapText="1"/>
    </xf>
    <xf numFmtId="0" fontId="15" fillId="0" borderId="0" xfId="0" applyFont="1" applyAlignment="1">
      <alignment horizontal="left" wrapText="1"/>
    </xf>
    <xf numFmtId="0" fontId="15" fillId="0" borderId="0" xfId="0" applyFont="1" applyAlignment="1">
      <alignment horizontal="center" wrapText="1"/>
    </xf>
    <xf numFmtId="0" fontId="12" fillId="0" borderId="10" xfId="0" applyFont="1" applyBorder="1" applyAlignment="1">
      <alignment horizontal="center" vertical="center" wrapText="1"/>
    </xf>
    <xf numFmtId="0" fontId="14" fillId="0" borderId="10" xfId="0" applyFont="1" applyBorder="1" applyAlignment="1">
      <alignment horizontal="center" vertical="center" wrapText="1"/>
    </xf>
    <xf numFmtId="1" fontId="14" fillId="0" borderId="10" xfId="0" applyNumberFormat="1" applyFont="1" applyBorder="1" applyAlignment="1">
      <alignment horizontal="center"/>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5" fillId="0" borderId="10" xfId="0" applyFont="1" applyBorder="1" applyAlignment="1">
      <alignment horizontal="left" vertical="center" wrapText="1"/>
    </xf>
    <xf numFmtId="181" fontId="15" fillId="0" borderId="10" xfId="0" applyNumberFormat="1" applyFont="1" applyBorder="1" applyAlignment="1">
      <alignment horizontal="center"/>
    </xf>
    <xf numFmtId="0" fontId="15" fillId="0" borderId="10" xfId="0" applyFont="1" applyFill="1" applyBorder="1" applyAlignment="1">
      <alignment horizontal="left" vertical="center" wrapText="1"/>
    </xf>
    <xf numFmtId="181" fontId="15" fillId="0" borderId="10" xfId="0" applyNumberFormat="1" applyFont="1" applyFill="1" applyBorder="1" applyAlignment="1">
      <alignment horizontal="center" wrapText="1"/>
    </xf>
    <xf numFmtId="181" fontId="15" fillId="0" borderId="10" xfId="0" applyNumberFormat="1" applyFont="1" applyBorder="1" applyAlignment="1">
      <alignment horizontal="center" wrapText="1"/>
    </xf>
    <xf numFmtId="181" fontId="15" fillId="0" borderId="10" xfId="0" applyNumberFormat="1" applyFont="1" applyFill="1" applyBorder="1" applyAlignment="1">
      <alignment horizontal="left" vertical="center" wrapText="1"/>
    </xf>
    <xf numFmtId="0" fontId="15" fillId="0" borderId="10" xfId="0" applyNumberFormat="1" applyFont="1" applyFill="1" applyBorder="1" applyAlignment="1">
      <alignment horizontal="justify" vertical="center" wrapText="1"/>
    </xf>
    <xf numFmtId="49" fontId="15" fillId="0" borderId="10" xfId="0" applyNumberFormat="1" applyFont="1" applyFill="1" applyBorder="1" applyAlignment="1">
      <alignment horizontal="left" vertical="center" wrapText="1"/>
    </xf>
    <xf numFmtId="0" fontId="15" fillId="0" borderId="0" xfId="0" applyFont="1" applyFill="1" applyAlignment="1">
      <alignment/>
    </xf>
    <xf numFmtId="0" fontId="15" fillId="0" borderId="10" xfId="0" applyNumberFormat="1" applyFont="1" applyBorder="1" applyAlignment="1">
      <alignment horizontal="left" vertical="center" wrapText="1"/>
    </xf>
    <xf numFmtId="0" fontId="29" fillId="0" borderId="10" xfId="0" applyFont="1" applyBorder="1" applyAlignment="1">
      <alignment horizontal="left" vertical="center" wrapText="1"/>
    </xf>
    <xf numFmtId="181" fontId="15" fillId="0" borderId="10" xfId="0" applyNumberFormat="1" applyFont="1" applyBorder="1" applyAlignment="1">
      <alignment horizontal="center" vertical="center" wrapText="1"/>
    </xf>
    <xf numFmtId="0" fontId="15" fillId="0" borderId="0" xfId="0" applyFont="1" applyFill="1" applyAlignment="1">
      <alignment horizontal="left" vertical="center" wrapText="1"/>
    </xf>
    <xf numFmtId="0" fontId="15" fillId="34" borderId="0" xfId="0" applyFont="1" applyFill="1" applyAlignment="1">
      <alignment/>
    </xf>
    <xf numFmtId="181" fontId="15" fillId="0" borderId="10" xfId="0" applyNumberFormat="1" applyFont="1" applyFill="1" applyBorder="1" applyAlignment="1">
      <alignment horizontal="center"/>
    </xf>
    <xf numFmtId="181" fontId="15" fillId="0" borderId="10" xfId="0" applyNumberFormat="1" applyFont="1" applyFill="1" applyBorder="1" applyAlignment="1">
      <alignment horizontal="justify" vertical="center"/>
    </xf>
    <xf numFmtId="0" fontId="15" fillId="0" borderId="10" xfId="0" applyFont="1" applyBorder="1" applyAlignment="1">
      <alignment horizontal="justify" vertical="center"/>
    </xf>
    <xf numFmtId="0" fontId="29" fillId="0" borderId="10" xfId="0" applyFont="1" applyFill="1" applyBorder="1" applyAlignment="1">
      <alignment horizontal="left" vertical="center" wrapText="1"/>
    </xf>
    <xf numFmtId="180" fontId="15" fillId="0" borderId="10" xfId="0" applyNumberFormat="1" applyFont="1" applyBorder="1" applyAlignment="1">
      <alignment horizontal="center" vertical="center"/>
    </xf>
    <xf numFmtId="180" fontId="15" fillId="0" borderId="10" xfId="0" applyNumberFormat="1" applyFont="1" applyBorder="1" applyAlignment="1">
      <alignment horizontal="center" vertical="center" wrapText="1"/>
    </xf>
    <xf numFmtId="0" fontId="15" fillId="0" borderId="10" xfId="0" applyNumberFormat="1" applyFont="1" applyFill="1" applyBorder="1" applyAlignment="1">
      <alignment horizontal="left" vertical="center" wrapText="1" shrinkToFit="1"/>
    </xf>
    <xf numFmtId="0" fontId="15" fillId="0" borderId="0" xfId="0" applyFont="1" applyFill="1" applyAlignment="1">
      <alignment horizontal="center"/>
    </xf>
    <xf numFmtId="0" fontId="5" fillId="0" borderId="0" xfId="0" applyFont="1" applyAlignment="1">
      <alignment/>
    </xf>
    <xf numFmtId="0" fontId="14" fillId="0" borderId="0" xfId="0" applyFont="1" applyAlignment="1">
      <alignment horizontal="center" vertical="center" wrapText="1"/>
    </xf>
    <xf numFmtId="0" fontId="14" fillId="0" borderId="0" xfId="0" applyFont="1" applyAlignment="1">
      <alignment horizontal="right" vertical="center" wrapText="1"/>
    </xf>
    <xf numFmtId="0" fontId="2" fillId="0" borderId="0" xfId="0" applyFont="1" applyFill="1" applyAlignment="1">
      <alignment vertical="center"/>
    </xf>
    <xf numFmtId="49" fontId="15" fillId="0" borderId="20" xfId="0" applyNumberFormat="1" applyFont="1" applyFill="1" applyBorder="1" applyAlignment="1">
      <alignment horizontal="left" vertical="center" wrapText="1"/>
    </xf>
    <xf numFmtId="0" fontId="15" fillId="0" borderId="10" xfId="0" applyFont="1" applyFill="1" applyBorder="1" applyAlignment="1">
      <alignment horizontal="justify" vertical="center"/>
    </xf>
    <xf numFmtId="0" fontId="15" fillId="0" borderId="10" xfId="0" applyNumberFormat="1" applyFont="1" applyFill="1" applyBorder="1" applyAlignment="1">
      <alignment horizontal="left" vertical="center" wrapText="1"/>
    </xf>
    <xf numFmtId="0" fontId="15" fillId="0" borderId="10" xfId="0" applyFont="1" applyFill="1" applyBorder="1" applyAlignment="1">
      <alignment horizontal="left" wrapText="1"/>
    </xf>
    <xf numFmtId="0" fontId="12" fillId="0" borderId="10" xfId="0" applyFont="1" applyFill="1" applyBorder="1" applyAlignment="1">
      <alignment/>
    </xf>
    <xf numFmtId="0" fontId="12" fillId="0" borderId="10" xfId="0" applyFont="1" applyFill="1" applyBorder="1" applyAlignment="1">
      <alignment horizontal="left"/>
    </xf>
    <xf numFmtId="181" fontId="17" fillId="0" borderId="10" xfId="0" applyNumberFormat="1" applyFont="1" applyFill="1" applyBorder="1" applyAlignment="1">
      <alignment horizontal="center"/>
    </xf>
    <xf numFmtId="0" fontId="0" fillId="0" borderId="0" xfId="0" applyFill="1" applyAlignment="1">
      <alignment/>
    </xf>
    <xf numFmtId="0" fontId="12" fillId="0" borderId="0" xfId="0" applyFont="1" applyFill="1" applyAlignment="1">
      <alignment/>
    </xf>
    <xf numFmtId="0" fontId="3" fillId="0" borderId="26" xfId="0" applyFont="1" applyFill="1" applyBorder="1" applyAlignment="1">
      <alignment horizontal="center" vertical="center"/>
    </xf>
    <xf numFmtId="0" fontId="19" fillId="0" borderId="29" xfId="0" applyFont="1" applyFill="1" applyBorder="1" applyAlignment="1">
      <alignment horizontal="center" vertical="center"/>
    </xf>
    <xf numFmtId="0" fontId="3" fillId="0" borderId="27" xfId="0" applyFont="1" applyFill="1" applyBorder="1" applyAlignment="1">
      <alignment horizontal="center" wrapText="1" shrinkToFit="1"/>
    </xf>
    <xf numFmtId="0" fontId="3" fillId="0" borderId="30" xfId="0" applyFont="1" applyFill="1" applyBorder="1" applyAlignment="1">
      <alignment horizontal="center" wrapText="1" shrinkToFit="1"/>
    </xf>
    <xf numFmtId="0" fontId="11" fillId="0" borderId="0" xfId="0" applyFont="1" applyFill="1" applyAlignment="1">
      <alignment horizontal="left"/>
    </xf>
    <xf numFmtId="0" fontId="2"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wrapText="1" shrinkToFit="1"/>
    </xf>
    <xf numFmtId="0" fontId="3" fillId="0" borderId="16" xfId="0" applyFont="1" applyFill="1" applyBorder="1" applyAlignment="1">
      <alignment horizontal="center" wrapText="1" shrinkToFit="1"/>
    </xf>
    <xf numFmtId="49" fontId="3" fillId="0" borderId="12"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0" fontId="3" fillId="0" borderId="12"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49" fontId="5" fillId="0" borderId="10" xfId="0" applyNumberFormat="1" applyFont="1" applyFill="1" applyBorder="1" applyAlignment="1">
      <alignment horizontal="center" vertical="top"/>
    </xf>
    <xf numFmtId="0" fontId="3" fillId="0" borderId="10" xfId="0" applyFont="1" applyFill="1" applyBorder="1" applyAlignment="1">
      <alignment horizontal="center" vertical="center" wrapText="1"/>
    </xf>
    <xf numFmtId="0" fontId="15" fillId="0" borderId="0" xfId="0" applyFont="1" applyFill="1" applyAlignment="1">
      <alignment horizontal="left"/>
    </xf>
    <xf numFmtId="0" fontId="16" fillId="0" borderId="0" xfId="0" applyFont="1" applyFill="1" applyAlignment="1">
      <alignment horizontal="center" vertical="top"/>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7"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2" fillId="0" borderId="0" xfId="0" applyFont="1" applyFill="1" applyAlignment="1">
      <alignment horizontal="center" vertical="top"/>
    </xf>
    <xf numFmtId="0" fontId="1" fillId="0" borderId="0" xfId="0" applyFont="1" applyFill="1" applyBorder="1" applyAlignment="1">
      <alignment horizontal="right"/>
    </xf>
    <xf numFmtId="0" fontId="7" fillId="0" borderId="10" xfId="0"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wrapText="1"/>
    </xf>
    <xf numFmtId="9" fontId="20" fillId="0" borderId="20" xfId="0" applyNumberFormat="1" applyFont="1" applyFill="1" applyBorder="1" applyAlignment="1">
      <alignment horizontal="center" vertical="top" wrapText="1"/>
    </xf>
    <xf numFmtId="9" fontId="20" fillId="0" borderId="35" xfId="0" applyNumberFormat="1" applyFont="1" applyFill="1" applyBorder="1" applyAlignment="1">
      <alignment horizontal="center" vertical="top" wrapText="1"/>
    </xf>
    <xf numFmtId="9" fontId="20" fillId="0" borderId="21" xfId="0" applyNumberFormat="1" applyFont="1" applyFill="1" applyBorder="1" applyAlignment="1">
      <alignment horizontal="center" vertical="top" wrapText="1"/>
    </xf>
    <xf numFmtId="9" fontId="20" fillId="0" borderId="36" xfId="0" applyNumberFormat="1" applyFont="1" applyFill="1" applyBorder="1" applyAlignment="1">
      <alignment horizontal="center" vertical="top" wrapText="1"/>
    </xf>
    <xf numFmtId="9" fontId="20" fillId="0" borderId="19" xfId="0" applyNumberFormat="1" applyFont="1" applyFill="1" applyBorder="1" applyAlignment="1">
      <alignment horizontal="center" vertical="top" wrapText="1"/>
    </xf>
    <xf numFmtId="9" fontId="20" fillId="0" borderId="37" xfId="0" applyNumberFormat="1" applyFont="1" applyFill="1" applyBorder="1" applyAlignment="1">
      <alignment horizontal="center" vertical="top" wrapText="1"/>
    </xf>
    <xf numFmtId="9" fontId="20" fillId="0" borderId="38" xfId="0" applyNumberFormat="1" applyFont="1" applyFill="1" applyBorder="1" applyAlignment="1">
      <alignment horizontal="center" vertical="top" wrapText="1"/>
    </xf>
    <xf numFmtId="9" fontId="20" fillId="0" borderId="10" xfId="0" applyNumberFormat="1" applyFont="1" applyFill="1" applyBorder="1" applyAlignment="1">
      <alignment horizontal="center" vertical="top" wrapText="1"/>
    </xf>
    <xf numFmtId="9" fontId="20" fillId="0" borderId="39" xfId="0" applyNumberFormat="1" applyFont="1" applyFill="1" applyBorder="1" applyAlignment="1">
      <alignment horizontal="center" vertical="top" wrapText="1"/>
    </xf>
    <xf numFmtId="0" fontId="27" fillId="0" borderId="0" xfId="0" applyFont="1" applyFill="1" applyBorder="1" applyAlignment="1">
      <alignment horizontal="center" wrapText="1"/>
    </xf>
    <xf numFmtId="9" fontId="20" fillId="33" borderId="10" xfId="0" applyNumberFormat="1" applyFont="1" applyFill="1" applyBorder="1" applyAlignment="1">
      <alignment horizontal="center" vertical="top" wrapText="1"/>
    </xf>
    <xf numFmtId="0" fontId="20" fillId="0" borderId="10" xfId="0" applyFont="1" applyFill="1" applyBorder="1" applyAlignment="1">
      <alignment horizontal="center" vertical="top" wrapText="1"/>
    </xf>
    <xf numFmtId="180" fontId="20" fillId="0" borderId="10" xfId="0" applyNumberFormat="1" applyFont="1" applyFill="1" applyBorder="1" applyAlignment="1">
      <alignment horizontal="center" vertical="top" wrapText="1"/>
    </xf>
    <xf numFmtId="0" fontId="20" fillId="0" borderId="15" xfId="0" applyFont="1" applyFill="1" applyBorder="1" applyAlignment="1">
      <alignment horizontal="center" vertical="top" wrapText="1"/>
    </xf>
    <xf numFmtId="0" fontId="20" fillId="0" borderId="40" xfId="0" applyFont="1" applyFill="1" applyBorder="1" applyAlignment="1">
      <alignment horizontal="center" vertical="top" wrapText="1"/>
    </xf>
    <xf numFmtId="0" fontId="20" fillId="0" borderId="18"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5" xfId="0" applyFont="1" applyBorder="1" applyAlignment="1">
      <alignment horizontal="center"/>
    </xf>
    <xf numFmtId="0" fontId="2" fillId="0" borderId="40" xfId="0" applyFont="1" applyBorder="1" applyAlignment="1">
      <alignment horizontal="center"/>
    </xf>
    <xf numFmtId="0" fontId="2" fillId="0" borderId="18" xfId="0" applyFont="1" applyBorder="1" applyAlignment="1">
      <alignment horizontal="center"/>
    </xf>
    <xf numFmtId="0" fontId="12" fillId="0" borderId="0" xfId="0" applyFont="1" applyAlignment="1">
      <alignment horizontal="center" vertical="center" wrapText="1"/>
    </xf>
    <xf numFmtId="49" fontId="15"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left" vertical="center" wrapText="1"/>
    </xf>
    <xf numFmtId="0" fontId="12" fillId="0" borderId="0" xfId="0" applyFont="1" applyAlignment="1">
      <alignment horizontal="center"/>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89"/>
  <sheetViews>
    <sheetView view="pageBreakPreview" zoomScale="75" zoomScaleNormal="80" zoomScaleSheetLayoutView="75" zoomScalePageLayoutView="0" workbookViewId="0" topLeftCell="A1">
      <pane xSplit="2" ySplit="9" topLeftCell="C37" activePane="bottomRight" state="frozen"/>
      <selection pane="topLeft" activeCell="E9" sqref="E9"/>
      <selection pane="topRight" activeCell="E9" sqref="E9"/>
      <selection pane="bottomLeft" activeCell="E9" sqref="E9"/>
      <selection pane="bottomRight" activeCell="G1" sqref="G1:O16384"/>
    </sheetView>
  </sheetViews>
  <sheetFormatPr defaultColWidth="9.00390625" defaultRowHeight="12.75"/>
  <cols>
    <col min="1" max="1" width="12.375" style="38" customWidth="1"/>
    <col min="2" max="2" width="71.125" style="40" customWidth="1"/>
    <col min="3" max="3" width="14.875" style="39" customWidth="1"/>
    <col min="4" max="4" width="12.75390625" style="39" customWidth="1"/>
    <col min="5" max="5" width="10.125" style="39" customWidth="1"/>
    <col min="6" max="6" width="14.125" style="39" customWidth="1"/>
    <col min="7" max="7" width="17.25390625" style="39" customWidth="1"/>
    <col min="8" max="8" width="15.625" style="39" customWidth="1"/>
    <col min="9" max="9" width="14.75390625" style="39" customWidth="1"/>
    <col min="10" max="10" width="28.625" style="39" customWidth="1"/>
    <col min="11" max="16384" width="9.125" style="39" customWidth="1"/>
  </cols>
  <sheetData>
    <row r="1" spans="2:6" ht="15.75">
      <c r="B1" s="39"/>
      <c r="D1" s="336" t="s">
        <v>57</v>
      </c>
      <c r="E1" s="336"/>
      <c r="F1" s="336"/>
    </row>
    <row r="2" spans="4:6" ht="15.75">
      <c r="D2" s="336" t="s">
        <v>185</v>
      </c>
      <c r="E2" s="336"/>
      <c r="F2" s="336"/>
    </row>
    <row r="3" spans="4:6" ht="15.75">
      <c r="D3" s="336"/>
      <c r="E3" s="336"/>
      <c r="F3" s="336"/>
    </row>
    <row r="5" spans="1:6" ht="15.75">
      <c r="A5" s="337" t="s">
        <v>219</v>
      </c>
      <c r="B5" s="337"/>
      <c r="C5" s="337"/>
      <c r="D5" s="337"/>
      <c r="E5" s="337"/>
      <c r="F5" s="337"/>
    </row>
    <row r="6" ht="13.5" thickBot="1">
      <c r="F6" s="3" t="s">
        <v>429</v>
      </c>
    </row>
    <row r="7" spans="1:6" ht="13.5" thickBot="1">
      <c r="A7" s="342" t="s">
        <v>447</v>
      </c>
      <c r="B7" s="344" t="s">
        <v>99</v>
      </c>
      <c r="C7" s="346" t="s">
        <v>152</v>
      </c>
      <c r="D7" s="332" t="s">
        <v>100</v>
      </c>
      <c r="E7" s="333"/>
      <c r="F7" s="338" t="s">
        <v>101</v>
      </c>
    </row>
    <row r="8" spans="1:8" ht="39" thickBot="1">
      <c r="A8" s="343"/>
      <c r="B8" s="345"/>
      <c r="C8" s="347"/>
      <c r="D8" s="59" t="s">
        <v>101</v>
      </c>
      <c r="E8" s="60" t="s">
        <v>102</v>
      </c>
      <c r="F8" s="339"/>
      <c r="H8" s="6"/>
    </row>
    <row r="9" spans="1:6" ht="12.75">
      <c r="A9" s="42">
        <v>1</v>
      </c>
      <c r="B9" s="61">
        <v>2</v>
      </c>
      <c r="C9" s="62">
        <v>3</v>
      </c>
      <c r="D9" s="62">
        <v>4</v>
      </c>
      <c r="E9" s="62">
        <v>5</v>
      </c>
      <c r="F9" s="63" t="s">
        <v>252</v>
      </c>
    </row>
    <row r="10" spans="1:6" s="41" customFormat="1" ht="15.75">
      <c r="A10" s="182">
        <v>10000000</v>
      </c>
      <c r="B10" s="183" t="s">
        <v>62</v>
      </c>
      <c r="C10" s="184">
        <v>4689419.8</v>
      </c>
      <c r="D10" s="185">
        <v>99961.4</v>
      </c>
      <c r="E10" s="186" t="s">
        <v>253</v>
      </c>
      <c r="F10" s="187">
        <f>C10+D10</f>
        <v>4789381.2</v>
      </c>
    </row>
    <row r="11" spans="1:6" ht="15.75">
      <c r="A11" s="188">
        <v>11000000</v>
      </c>
      <c r="B11" s="189" t="s">
        <v>64</v>
      </c>
      <c r="C11" s="190">
        <v>4366813</v>
      </c>
      <c r="D11" s="191" t="s">
        <v>253</v>
      </c>
      <c r="E11" s="192" t="s">
        <v>253</v>
      </c>
      <c r="F11" s="193">
        <f>C11</f>
        <v>4366813</v>
      </c>
    </row>
    <row r="12" spans="1:6" ht="15.75">
      <c r="A12" s="188">
        <v>11010000</v>
      </c>
      <c r="B12" s="189" t="s">
        <v>180</v>
      </c>
      <c r="C12" s="190">
        <v>4350813</v>
      </c>
      <c r="D12" s="191" t="s">
        <v>253</v>
      </c>
      <c r="E12" s="192" t="s">
        <v>253</v>
      </c>
      <c r="F12" s="193">
        <f>C12</f>
        <v>4350813</v>
      </c>
    </row>
    <row r="13" spans="1:6" ht="15.75">
      <c r="A13" s="188">
        <v>11020000</v>
      </c>
      <c r="B13" s="189" t="s">
        <v>65</v>
      </c>
      <c r="C13" s="190">
        <v>16000</v>
      </c>
      <c r="D13" s="191" t="s">
        <v>253</v>
      </c>
      <c r="E13" s="192" t="s">
        <v>253</v>
      </c>
      <c r="F13" s="193">
        <f>C13</f>
        <v>16000</v>
      </c>
    </row>
    <row r="14" spans="1:6" ht="15.75">
      <c r="A14" s="188">
        <v>11020200</v>
      </c>
      <c r="B14" s="189" t="s">
        <v>242</v>
      </c>
      <c r="C14" s="190">
        <v>16000</v>
      </c>
      <c r="D14" s="191" t="s">
        <v>253</v>
      </c>
      <c r="E14" s="192" t="s">
        <v>253</v>
      </c>
      <c r="F14" s="193">
        <f>C14</f>
        <v>16000</v>
      </c>
    </row>
    <row r="15" spans="1:6" ht="15.75">
      <c r="A15" s="188">
        <v>12000000</v>
      </c>
      <c r="B15" s="189" t="s">
        <v>66</v>
      </c>
      <c r="C15" s="190" t="s">
        <v>253</v>
      </c>
      <c r="D15" s="191">
        <v>6113.4</v>
      </c>
      <c r="E15" s="192" t="s">
        <v>253</v>
      </c>
      <c r="F15" s="193">
        <f>D15</f>
        <v>6113.4</v>
      </c>
    </row>
    <row r="16" spans="1:6" ht="15.75">
      <c r="A16" s="188" t="s">
        <v>243</v>
      </c>
      <c r="B16" s="189" t="s">
        <v>179</v>
      </c>
      <c r="C16" s="190" t="s">
        <v>253</v>
      </c>
      <c r="D16" s="191">
        <v>6113.4</v>
      </c>
      <c r="E16" s="192" t="s">
        <v>253</v>
      </c>
      <c r="F16" s="193">
        <f>D16</f>
        <v>6113.4</v>
      </c>
    </row>
    <row r="17" spans="1:6" ht="15.75">
      <c r="A17" s="188">
        <v>13000000</v>
      </c>
      <c r="B17" s="189" t="s">
        <v>392</v>
      </c>
      <c r="C17" s="190">
        <v>322606.8</v>
      </c>
      <c r="D17" s="191" t="s">
        <v>253</v>
      </c>
      <c r="E17" s="192" t="s">
        <v>253</v>
      </c>
      <c r="F17" s="193">
        <f>C17</f>
        <v>322606.8</v>
      </c>
    </row>
    <row r="18" spans="1:6" ht="15.75">
      <c r="A18" s="188" t="s">
        <v>254</v>
      </c>
      <c r="B18" s="189" t="s">
        <v>122</v>
      </c>
      <c r="C18" s="190">
        <v>120489.6</v>
      </c>
      <c r="D18" s="191" t="s">
        <v>253</v>
      </c>
      <c r="E18" s="192" t="s">
        <v>253</v>
      </c>
      <c r="F18" s="193">
        <f aca="true" t="shared" si="0" ref="F18:F25">C18</f>
        <v>120489.6</v>
      </c>
    </row>
    <row r="19" spans="1:6" ht="26.25">
      <c r="A19" s="188" t="s">
        <v>393</v>
      </c>
      <c r="B19" s="189" t="s">
        <v>404</v>
      </c>
      <c r="C19" s="190">
        <v>99697</v>
      </c>
      <c r="D19" s="191" t="s">
        <v>253</v>
      </c>
      <c r="E19" s="192" t="s">
        <v>253</v>
      </c>
      <c r="F19" s="193">
        <f t="shared" si="0"/>
        <v>99697</v>
      </c>
    </row>
    <row r="20" spans="1:6" ht="15.75">
      <c r="A20" s="188" t="s">
        <v>394</v>
      </c>
      <c r="B20" s="189" t="s">
        <v>157</v>
      </c>
      <c r="C20" s="190">
        <v>185</v>
      </c>
      <c r="D20" s="191" t="s">
        <v>253</v>
      </c>
      <c r="E20" s="192" t="s">
        <v>253</v>
      </c>
      <c r="F20" s="193">
        <f t="shared" si="0"/>
        <v>185</v>
      </c>
    </row>
    <row r="21" spans="1:6" ht="26.25">
      <c r="A21" s="188" t="s">
        <v>158</v>
      </c>
      <c r="B21" s="189" t="s">
        <v>196</v>
      </c>
      <c r="C21" s="190">
        <v>20607</v>
      </c>
      <c r="D21" s="191" t="s">
        <v>253</v>
      </c>
      <c r="E21" s="192" t="s">
        <v>253</v>
      </c>
      <c r="F21" s="193">
        <f t="shared" si="0"/>
        <v>20607</v>
      </c>
    </row>
    <row r="22" spans="1:6" ht="26.25">
      <c r="A22" s="188" t="s">
        <v>197</v>
      </c>
      <c r="B22" s="189" t="s">
        <v>246</v>
      </c>
      <c r="C22" s="190">
        <v>0.6</v>
      </c>
      <c r="D22" s="191" t="s">
        <v>253</v>
      </c>
      <c r="E22" s="192" t="s">
        <v>253</v>
      </c>
      <c r="F22" s="193">
        <f t="shared" si="0"/>
        <v>0.6</v>
      </c>
    </row>
    <row r="23" spans="1:6" ht="18.75">
      <c r="A23" s="188" t="s">
        <v>255</v>
      </c>
      <c r="B23" s="189" t="s">
        <v>398</v>
      </c>
      <c r="C23" s="190">
        <v>201775.1</v>
      </c>
      <c r="D23" s="191" t="s">
        <v>253</v>
      </c>
      <c r="E23" s="192" t="s">
        <v>253</v>
      </c>
      <c r="F23" s="193">
        <f t="shared" si="0"/>
        <v>201775.1</v>
      </c>
    </row>
    <row r="24" spans="1:6" ht="26.25">
      <c r="A24" s="188" t="s">
        <v>247</v>
      </c>
      <c r="B24" s="189" t="s">
        <v>229</v>
      </c>
      <c r="C24" s="190">
        <v>201775.1</v>
      </c>
      <c r="D24" s="191" t="s">
        <v>253</v>
      </c>
      <c r="E24" s="192" t="s">
        <v>253</v>
      </c>
      <c r="F24" s="193">
        <f t="shared" si="0"/>
        <v>201775.1</v>
      </c>
    </row>
    <row r="25" spans="1:6" ht="15.75">
      <c r="A25" s="188" t="s">
        <v>256</v>
      </c>
      <c r="B25" s="189" t="s">
        <v>275</v>
      </c>
      <c r="C25" s="190">
        <v>342.1</v>
      </c>
      <c r="D25" s="191" t="s">
        <v>253</v>
      </c>
      <c r="E25" s="192" t="s">
        <v>253</v>
      </c>
      <c r="F25" s="193">
        <f t="shared" si="0"/>
        <v>342.1</v>
      </c>
    </row>
    <row r="26" spans="1:6" ht="18.75">
      <c r="A26" s="182" t="s">
        <v>248</v>
      </c>
      <c r="B26" s="183" t="s">
        <v>399</v>
      </c>
      <c r="C26" s="190" t="s">
        <v>253</v>
      </c>
      <c r="D26" s="191">
        <v>93848</v>
      </c>
      <c r="E26" s="192" t="s">
        <v>253</v>
      </c>
      <c r="F26" s="193">
        <f>D26</f>
        <v>93848</v>
      </c>
    </row>
    <row r="27" spans="1:6" ht="15.75">
      <c r="A27" s="188" t="s">
        <v>193</v>
      </c>
      <c r="B27" s="189" t="s">
        <v>82</v>
      </c>
      <c r="C27" s="190" t="s">
        <v>253</v>
      </c>
      <c r="D27" s="191">
        <v>93848</v>
      </c>
      <c r="E27" s="192" t="s">
        <v>253</v>
      </c>
      <c r="F27" s="193">
        <f>D27</f>
        <v>93848</v>
      </c>
    </row>
    <row r="28" spans="1:6" ht="18.75">
      <c r="A28" s="182" t="s">
        <v>121</v>
      </c>
      <c r="B28" s="183" t="s">
        <v>400</v>
      </c>
      <c r="C28" s="184">
        <v>92385.8</v>
      </c>
      <c r="D28" s="185">
        <v>146617.4</v>
      </c>
      <c r="E28" s="186" t="s">
        <v>253</v>
      </c>
      <c r="F28" s="187">
        <f>C28+D28</f>
        <v>239003.2</v>
      </c>
    </row>
    <row r="29" spans="1:6" ht="15.75">
      <c r="A29" s="182" t="s">
        <v>73</v>
      </c>
      <c r="B29" s="194" t="s">
        <v>74</v>
      </c>
      <c r="C29" s="184">
        <v>1748</v>
      </c>
      <c r="D29" s="184">
        <v>1938</v>
      </c>
      <c r="E29" s="192" t="s">
        <v>253</v>
      </c>
      <c r="F29" s="187">
        <f>C29+D29</f>
        <v>3686</v>
      </c>
    </row>
    <row r="30" spans="1:6" ht="26.25">
      <c r="A30" s="195">
        <v>21010300</v>
      </c>
      <c r="B30" s="196" t="s">
        <v>75</v>
      </c>
      <c r="C30" s="190">
        <v>1748</v>
      </c>
      <c r="D30" s="191" t="s">
        <v>253</v>
      </c>
      <c r="E30" s="192" t="s">
        <v>253</v>
      </c>
      <c r="F30" s="193">
        <f>C30</f>
        <v>1748</v>
      </c>
    </row>
    <row r="31" spans="1:6" ht="26.25">
      <c r="A31" s="188">
        <v>21110000</v>
      </c>
      <c r="B31" s="189" t="s">
        <v>79</v>
      </c>
      <c r="C31" s="190" t="s">
        <v>253</v>
      </c>
      <c r="D31" s="191">
        <v>1938</v>
      </c>
      <c r="E31" s="192" t="s">
        <v>253</v>
      </c>
      <c r="F31" s="193">
        <f>D31</f>
        <v>1938</v>
      </c>
    </row>
    <row r="32" spans="1:6" ht="26.25">
      <c r="A32" s="182" t="s">
        <v>401</v>
      </c>
      <c r="B32" s="183" t="s">
        <v>283</v>
      </c>
      <c r="C32" s="184">
        <v>89037.8</v>
      </c>
      <c r="D32" s="185" t="s">
        <v>253</v>
      </c>
      <c r="E32" s="186" t="s">
        <v>253</v>
      </c>
      <c r="F32" s="187">
        <f>C32</f>
        <v>89037.8</v>
      </c>
    </row>
    <row r="33" spans="1:6" ht="18.75">
      <c r="A33" s="188" t="s">
        <v>230</v>
      </c>
      <c r="B33" s="189" t="s">
        <v>402</v>
      </c>
      <c r="C33" s="190">
        <v>80347.9</v>
      </c>
      <c r="D33" s="191" t="s">
        <v>253</v>
      </c>
      <c r="E33" s="192" t="s">
        <v>253</v>
      </c>
      <c r="F33" s="193">
        <f>C33</f>
        <v>80347.9</v>
      </c>
    </row>
    <row r="34" spans="1:6" ht="39">
      <c r="A34" s="188" t="s">
        <v>231</v>
      </c>
      <c r="B34" s="189" t="s">
        <v>235</v>
      </c>
      <c r="C34" s="190">
        <v>40</v>
      </c>
      <c r="D34" s="191" t="s">
        <v>253</v>
      </c>
      <c r="E34" s="192" t="s">
        <v>253</v>
      </c>
      <c r="F34" s="193">
        <f aca="true" t="shared" si="1" ref="F34:F43">C34</f>
        <v>40</v>
      </c>
    </row>
    <row r="35" spans="1:6" ht="26.25">
      <c r="A35" s="188" t="s">
        <v>236</v>
      </c>
      <c r="B35" s="189" t="s">
        <v>186</v>
      </c>
      <c r="C35" s="190">
        <v>4.7</v>
      </c>
      <c r="D35" s="191" t="s">
        <v>253</v>
      </c>
      <c r="E35" s="192" t="s">
        <v>253</v>
      </c>
      <c r="F35" s="193">
        <f t="shared" si="1"/>
        <v>4.7</v>
      </c>
    </row>
    <row r="36" spans="1:6" ht="26.25">
      <c r="A36" s="188" t="s">
        <v>187</v>
      </c>
      <c r="B36" s="189" t="s">
        <v>107</v>
      </c>
      <c r="C36" s="190">
        <v>0.8</v>
      </c>
      <c r="D36" s="191" t="s">
        <v>253</v>
      </c>
      <c r="E36" s="192" t="s">
        <v>253</v>
      </c>
      <c r="F36" s="193">
        <f t="shared" si="1"/>
        <v>0.8</v>
      </c>
    </row>
    <row r="37" spans="1:6" ht="26.25">
      <c r="A37" s="188" t="s">
        <v>108</v>
      </c>
      <c r="B37" s="189" t="s">
        <v>88</v>
      </c>
      <c r="C37" s="190">
        <v>14.8</v>
      </c>
      <c r="D37" s="191" t="s">
        <v>253</v>
      </c>
      <c r="E37" s="192" t="s">
        <v>253</v>
      </c>
      <c r="F37" s="193">
        <f t="shared" si="1"/>
        <v>14.8</v>
      </c>
    </row>
    <row r="38" spans="1:6" ht="26.25">
      <c r="A38" s="188" t="s">
        <v>89</v>
      </c>
      <c r="B38" s="189" t="s">
        <v>90</v>
      </c>
      <c r="C38" s="190">
        <v>220.2</v>
      </c>
      <c r="D38" s="191" t="s">
        <v>253</v>
      </c>
      <c r="E38" s="192" t="s">
        <v>253</v>
      </c>
      <c r="F38" s="193">
        <f t="shared" si="1"/>
        <v>220.2</v>
      </c>
    </row>
    <row r="39" spans="1:6" ht="26.25">
      <c r="A39" s="188" t="s">
        <v>91</v>
      </c>
      <c r="B39" s="189" t="s">
        <v>92</v>
      </c>
      <c r="C39" s="190">
        <v>12300</v>
      </c>
      <c r="D39" s="191" t="s">
        <v>253</v>
      </c>
      <c r="E39" s="192" t="s">
        <v>253</v>
      </c>
      <c r="F39" s="193">
        <f t="shared" si="1"/>
        <v>12300</v>
      </c>
    </row>
    <row r="40" spans="1:6" ht="26.25">
      <c r="A40" s="188" t="s">
        <v>93</v>
      </c>
      <c r="B40" s="189" t="s">
        <v>94</v>
      </c>
      <c r="C40" s="190">
        <v>63667.4</v>
      </c>
      <c r="D40" s="191" t="s">
        <v>253</v>
      </c>
      <c r="E40" s="192" t="s">
        <v>253</v>
      </c>
      <c r="F40" s="193">
        <f t="shared" si="1"/>
        <v>63667.4</v>
      </c>
    </row>
    <row r="41" spans="1:6" ht="26.25">
      <c r="A41" s="188" t="s">
        <v>95</v>
      </c>
      <c r="B41" s="189" t="s">
        <v>96</v>
      </c>
      <c r="C41" s="190">
        <v>4100</v>
      </c>
      <c r="D41" s="191" t="s">
        <v>253</v>
      </c>
      <c r="E41" s="192" t="s">
        <v>253</v>
      </c>
      <c r="F41" s="193">
        <f t="shared" si="1"/>
        <v>4100</v>
      </c>
    </row>
    <row r="42" spans="1:6" ht="26.25">
      <c r="A42" s="188" t="s">
        <v>181</v>
      </c>
      <c r="B42" s="189" t="s">
        <v>120</v>
      </c>
      <c r="C42" s="190">
        <v>7589.9</v>
      </c>
      <c r="D42" s="191" t="s">
        <v>253</v>
      </c>
      <c r="E42" s="192" t="s">
        <v>253</v>
      </c>
      <c r="F42" s="193">
        <f t="shared" si="1"/>
        <v>7589.9</v>
      </c>
    </row>
    <row r="43" spans="1:6" ht="26.25">
      <c r="A43" s="188" t="s">
        <v>257</v>
      </c>
      <c r="B43" s="197" t="s">
        <v>244</v>
      </c>
      <c r="C43" s="190">
        <v>1100</v>
      </c>
      <c r="D43" s="191" t="s">
        <v>253</v>
      </c>
      <c r="E43" s="192" t="s">
        <v>253</v>
      </c>
      <c r="F43" s="193">
        <f t="shared" si="1"/>
        <v>1100</v>
      </c>
    </row>
    <row r="44" spans="1:6" ht="15.75">
      <c r="A44" s="182">
        <v>24000000</v>
      </c>
      <c r="B44" s="183" t="s">
        <v>279</v>
      </c>
      <c r="C44" s="184">
        <v>1600</v>
      </c>
      <c r="D44" s="185">
        <v>638.3</v>
      </c>
      <c r="E44" s="186" t="s">
        <v>253</v>
      </c>
      <c r="F44" s="187">
        <f>C44+D44</f>
        <v>2238.3</v>
      </c>
    </row>
    <row r="45" spans="1:6" ht="15.75">
      <c r="A45" s="188">
        <v>24060300</v>
      </c>
      <c r="B45" s="189" t="s">
        <v>280</v>
      </c>
      <c r="C45" s="190">
        <v>1600</v>
      </c>
      <c r="D45" s="191" t="s">
        <v>253</v>
      </c>
      <c r="E45" s="192" t="s">
        <v>253</v>
      </c>
      <c r="F45" s="193">
        <f>C45</f>
        <v>1600</v>
      </c>
    </row>
    <row r="46" spans="1:6" ht="26.25">
      <c r="A46" s="188" t="s">
        <v>258</v>
      </c>
      <c r="B46" s="189" t="s">
        <v>281</v>
      </c>
      <c r="C46" s="190" t="s">
        <v>253</v>
      </c>
      <c r="D46" s="191">
        <v>638.3</v>
      </c>
      <c r="E46" s="192" t="s">
        <v>259</v>
      </c>
      <c r="F46" s="193">
        <f>D46</f>
        <v>638.3</v>
      </c>
    </row>
    <row r="47" spans="1:6" ht="16.5" thickBot="1">
      <c r="A47" s="182">
        <v>25000000</v>
      </c>
      <c r="B47" s="183" t="s">
        <v>282</v>
      </c>
      <c r="C47" s="184" t="s">
        <v>253</v>
      </c>
      <c r="D47" s="185">
        <v>144041.1</v>
      </c>
      <c r="E47" s="186" t="s">
        <v>253</v>
      </c>
      <c r="F47" s="187">
        <f>D47</f>
        <v>144041.1</v>
      </c>
    </row>
    <row r="48" spans="1:7" ht="15" customHeight="1" thickBot="1">
      <c r="A48" s="334" t="s">
        <v>83</v>
      </c>
      <c r="B48" s="335"/>
      <c r="C48" s="198">
        <v>4781805.6</v>
      </c>
      <c r="D48" s="199">
        <v>246578.8</v>
      </c>
      <c r="E48" s="200"/>
      <c r="F48" s="201">
        <f>C48+D48</f>
        <v>5028384.399999999</v>
      </c>
      <c r="G48" s="43"/>
    </row>
    <row r="49" spans="1:9" ht="15.75">
      <c r="A49" s="182">
        <v>40000000</v>
      </c>
      <c r="B49" s="202" t="s">
        <v>84</v>
      </c>
      <c r="C49" s="203">
        <v>5761479.600000001</v>
      </c>
      <c r="D49" s="203">
        <v>57635.4</v>
      </c>
      <c r="E49" s="203">
        <v>0</v>
      </c>
      <c r="F49" s="186">
        <f>C49+D49</f>
        <v>5819115.000000001</v>
      </c>
      <c r="I49" s="43"/>
    </row>
    <row r="50" spans="1:9" ht="15.75">
      <c r="A50" s="182" t="s">
        <v>51</v>
      </c>
      <c r="B50" s="211" t="s">
        <v>50</v>
      </c>
      <c r="C50" s="203">
        <v>903711.5</v>
      </c>
      <c r="D50" s="203">
        <v>0</v>
      </c>
      <c r="E50" s="203">
        <v>0</v>
      </c>
      <c r="F50" s="203">
        <f>SUM(F51:F52)</f>
        <v>903711.5</v>
      </c>
      <c r="I50" s="43"/>
    </row>
    <row r="51" spans="1:9" ht="15.75">
      <c r="A51" s="188" t="s">
        <v>260</v>
      </c>
      <c r="B51" s="204" t="s">
        <v>449</v>
      </c>
      <c r="C51" s="205">
        <v>810820.2</v>
      </c>
      <c r="D51" s="205"/>
      <c r="E51" s="205"/>
      <c r="F51" s="192">
        <f>C51</f>
        <v>810820.2</v>
      </c>
      <c r="I51" s="43"/>
    </row>
    <row r="52" spans="1:9" ht="26.25">
      <c r="A52" s="188" t="s">
        <v>261</v>
      </c>
      <c r="B52" s="204" t="s">
        <v>149</v>
      </c>
      <c r="C52" s="205">
        <v>92891.3</v>
      </c>
      <c r="D52" s="205"/>
      <c r="E52" s="205"/>
      <c r="F52" s="192">
        <f>C52</f>
        <v>92891.3</v>
      </c>
      <c r="I52" s="43"/>
    </row>
    <row r="53" spans="1:8" ht="16.5">
      <c r="A53" s="182">
        <v>41030000</v>
      </c>
      <c r="B53" s="202" t="s">
        <v>150</v>
      </c>
      <c r="C53" s="203">
        <v>4857768.1</v>
      </c>
      <c r="D53" s="203">
        <v>57635.4</v>
      </c>
      <c r="E53" s="203">
        <v>0</v>
      </c>
      <c r="F53" s="186">
        <f>C53+D53</f>
        <v>4915403.5</v>
      </c>
      <c r="G53" s="135"/>
      <c r="H53" s="43"/>
    </row>
    <row r="54" spans="1:6" ht="38.25">
      <c r="A54" s="188" t="s">
        <v>262</v>
      </c>
      <c r="B54" s="206" t="s">
        <v>12</v>
      </c>
      <c r="C54" s="205">
        <v>3121888.9</v>
      </c>
      <c r="D54" s="205"/>
      <c r="E54" s="205"/>
      <c r="F54" s="192">
        <f>C54+D54</f>
        <v>3121888.9</v>
      </c>
    </row>
    <row r="55" spans="1:6" ht="62.25" customHeight="1">
      <c r="A55" s="188" t="s">
        <v>263</v>
      </c>
      <c r="B55" s="206" t="s">
        <v>13</v>
      </c>
      <c r="C55" s="205">
        <v>828716</v>
      </c>
      <c r="D55" s="205"/>
      <c r="E55" s="205"/>
      <c r="F55" s="192">
        <f aca="true" t="shared" si="2" ref="F55:F68">C55+D55</f>
        <v>828716</v>
      </c>
    </row>
    <row r="56" spans="1:6" ht="139.5" customHeight="1">
      <c r="A56" s="188" t="s">
        <v>264</v>
      </c>
      <c r="B56" s="207" t="s">
        <v>71</v>
      </c>
      <c r="C56" s="205">
        <v>237229.4</v>
      </c>
      <c r="D56" s="205"/>
      <c r="E56" s="205"/>
      <c r="F56" s="192">
        <f t="shared" si="2"/>
        <v>237229.4</v>
      </c>
    </row>
    <row r="57" spans="1:6" ht="38.25">
      <c r="A57" s="188" t="s">
        <v>265</v>
      </c>
      <c r="B57" s="208" t="s">
        <v>184</v>
      </c>
      <c r="C57" s="205">
        <v>131647.9</v>
      </c>
      <c r="D57" s="205"/>
      <c r="E57" s="205"/>
      <c r="F57" s="192">
        <f t="shared" si="2"/>
        <v>131647.9</v>
      </c>
    </row>
    <row r="58" spans="1:6" ht="62.25" customHeight="1">
      <c r="A58" s="188" t="s">
        <v>167</v>
      </c>
      <c r="B58" s="207" t="s">
        <v>373</v>
      </c>
      <c r="C58" s="205">
        <v>60000</v>
      </c>
      <c r="D58" s="205"/>
      <c r="E58" s="205"/>
      <c r="F58" s="192">
        <f t="shared" si="2"/>
        <v>60000</v>
      </c>
    </row>
    <row r="59" spans="1:6" ht="45" customHeight="1">
      <c r="A59" s="188" t="s">
        <v>223</v>
      </c>
      <c r="B59" s="207" t="s">
        <v>14</v>
      </c>
      <c r="C59" s="205">
        <v>5705.4</v>
      </c>
      <c r="D59" s="205"/>
      <c r="E59" s="205"/>
      <c r="F59" s="192">
        <f>C59+D59</f>
        <v>5705.4</v>
      </c>
    </row>
    <row r="60" spans="1:6" ht="33" customHeight="1">
      <c r="A60" s="188" t="s">
        <v>448</v>
      </c>
      <c r="B60" s="207" t="s">
        <v>85</v>
      </c>
      <c r="C60" s="205">
        <v>31177.3</v>
      </c>
      <c r="D60" s="205"/>
      <c r="E60" s="205"/>
      <c r="F60" s="192">
        <f>C60+D60</f>
        <v>31177.3</v>
      </c>
    </row>
    <row r="61" spans="1:6" ht="38.25">
      <c r="A61" s="209" t="s">
        <v>166</v>
      </c>
      <c r="B61" s="207" t="s">
        <v>199</v>
      </c>
      <c r="C61" s="205">
        <v>19297.9</v>
      </c>
      <c r="D61" s="205"/>
      <c r="E61" s="205"/>
      <c r="F61" s="205">
        <f t="shared" si="2"/>
        <v>19297.9</v>
      </c>
    </row>
    <row r="62" spans="1:6" ht="45" customHeight="1">
      <c r="A62" s="209" t="s">
        <v>123</v>
      </c>
      <c r="B62" s="210" t="s">
        <v>308</v>
      </c>
      <c r="C62" s="205"/>
      <c r="D62" s="205">
        <v>57635.4</v>
      </c>
      <c r="E62" s="205"/>
      <c r="F62" s="205">
        <f t="shared" si="2"/>
        <v>57635.4</v>
      </c>
    </row>
    <row r="63" spans="1:7" ht="32.25" customHeight="1">
      <c r="A63" s="209" t="s">
        <v>165</v>
      </c>
      <c r="B63" s="207" t="s">
        <v>87</v>
      </c>
      <c r="C63" s="205">
        <v>175000</v>
      </c>
      <c r="D63" s="205"/>
      <c r="E63" s="205"/>
      <c r="F63" s="205">
        <f t="shared" si="2"/>
        <v>175000</v>
      </c>
      <c r="G63" s="136"/>
    </row>
    <row r="64" spans="1:7" ht="25.5">
      <c r="A64" s="209" t="s">
        <v>396</v>
      </c>
      <c r="B64" s="207" t="s">
        <v>153</v>
      </c>
      <c r="C64" s="205">
        <v>18411.7</v>
      </c>
      <c r="D64" s="205"/>
      <c r="E64" s="205"/>
      <c r="F64" s="205">
        <f t="shared" si="2"/>
        <v>18411.7</v>
      </c>
      <c r="G64" s="138"/>
    </row>
    <row r="65" spans="1:10" ht="15.75" hidden="1">
      <c r="A65" s="209" t="s">
        <v>20</v>
      </c>
      <c r="B65" s="207" t="s">
        <v>21</v>
      </c>
      <c r="C65" s="205"/>
      <c r="D65" s="205"/>
      <c r="E65" s="205"/>
      <c r="F65" s="205">
        <f>C65+D65</f>
        <v>0</v>
      </c>
      <c r="J65" s="133"/>
    </row>
    <row r="66" spans="1:6" ht="25.5" hidden="1">
      <c r="A66" s="209" t="s">
        <v>72</v>
      </c>
      <c r="B66" s="207" t="s">
        <v>188</v>
      </c>
      <c r="C66" s="205"/>
      <c r="D66" s="205"/>
      <c r="E66" s="205"/>
      <c r="F66" s="205">
        <f t="shared" si="2"/>
        <v>0</v>
      </c>
    </row>
    <row r="67" spans="1:6" ht="63.75">
      <c r="A67" s="209" t="s">
        <v>266</v>
      </c>
      <c r="B67" s="207" t="s">
        <v>115</v>
      </c>
      <c r="C67" s="205">
        <v>28693.6</v>
      </c>
      <c r="D67" s="205"/>
      <c r="E67" s="205"/>
      <c r="F67" s="205">
        <f t="shared" si="2"/>
        <v>28693.6</v>
      </c>
    </row>
    <row r="68" spans="1:6" ht="88.5" customHeight="1" hidden="1">
      <c r="A68" s="209" t="s">
        <v>155</v>
      </c>
      <c r="B68" s="207" t="s">
        <v>16</v>
      </c>
      <c r="C68" s="205"/>
      <c r="D68" s="205"/>
      <c r="E68" s="205"/>
      <c r="F68" s="205">
        <f t="shared" si="2"/>
        <v>0</v>
      </c>
    </row>
    <row r="69" spans="1:6" ht="26.25" customHeight="1">
      <c r="A69" s="209"/>
      <c r="B69" s="207" t="s">
        <v>159</v>
      </c>
      <c r="C69" s="205">
        <v>200000</v>
      </c>
      <c r="D69" s="205"/>
      <c r="E69" s="205"/>
      <c r="F69" s="205">
        <f>C69+D69</f>
        <v>200000</v>
      </c>
    </row>
    <row r="70" spans="1:6" s="41" customFormat="1" ht="16.5" thickBot="1">
      <c r="A70" s="340" t="s">
        <v>98</v>
      </c>
      <c r="B70" s="341"/>
      <c r="C70" s="131">
        <f>C49+C48</f>
        <v>10543285.2</v>
      </c>
      <c r="D70" s="131">
        <f>D49+D48</f>
        <v>304214.2</v>
      </c>
      <c r="E70" s="131">
        <f>E48</f>
        <v>0</v>
      </c>
      <c r="F70" s="132">
        <f>C70+D70</f>
        <v>10847499.399999999</v>
      </c>
    </row>
    <row r="71" spans="2:6" ht="12.75">
      <c r="B71" s="44"/>
      <c r="C71" s="22"/>
      <c r="D71" s="22"/>
      <c r="E71" s="22"/>
      <c r="F71" s="22"/>
    </row>
    <row r="72" spans="2:7" ht="12.75">
      <c r="B72" s="44"/>
      <c r="C72" s="22"/>
      <c r="D72" s="22"/>
      <c r="E72" s="45"/>
      <c r="F72" s="22"/>
      <c r="G72" s="46"/>
    </row>
    <row r="73" spans="2:7" ht="15.75">
      <c r="B73" s="44"/>
      <c r="C73" s="28"/>
      <c r="D73" s="28"/>
      <c r="E73" s="101"/>
      <c r="F73" s="28"/>
      <c r="G73" s="46"/>
    </row>
    <row r="74" spans="2:10" ht="12.75">
      <c r="B74" s="44"/>
      <c r="C74" s="22"/>
      <c r="D74" s="22"/>
      <c r="E74" s="22"/>
      <c r="F74" s="22"/>
      <c r="G74" s="46"/>
      <c r="H74" s="46"/>
      <c r="I74" s="46"/>
      <c r="J74" s="46"/>
    </row>
    <row r="75" spans="2:10" ht="12.75">
      <c r="B75" s="44"/>
      <c r="C75" s="47"/>
      <c r="D75" s="47"/>
      <c r="E75" s="47"/>
      <c r="F75" s="47"/>
      <c r="G75" s="46"/>
      <c r="H75" s="46"/>
      <c r="I75" s="46"/>
      <c r="J75" s="46"/>
    </row>
    <row r="76" spans="2:10" ht="12.75">
      <c r="B76" s="44"/>
      <c r="C76" s="47"/>
      <c r="D76" s="47"/>
      <c r="E76" s="47"/>
      <c r="F76" s="47"/>
      <c r="G76" s="46"/>
      <c r="H76" s="46"/>
      <c r="I76" s="46"/>
      <c r="J76" s="46"/>
    </row>
    <row r="77" spans="2:10" ht="12.75">
      <c r="B77" s="44"/>
      <c r="C77" s="47"/>
      <c r="D77" s="47"/>
      <c r="E77" s="47"/>
      <c r="F77" s="47"/>
      <c r="G77" s="46"/>
      <c r="H77" s="46"/>
      <c r="I77" s="46"/>
      <c r="J77" s="46"/>
    </row>
    <row r="78" spans="2:10" ht="12.75">
      <c r="B78" s="44"/>
      <c r="C78" s="47"/>
      <c r="D78" s="47"/>
      <c r="E78" s="47"/>
      <c r="F78" s="47"/>
      <c r="G78" s="46"/>
      <c r="H78" s="46"/>
      <c r="I78" s="46"/>
      <c r="J78" s="46"/>
    </row>
    <row r="79" spans="2:10" ht="12.75">
      <c r="B79" s="48"/>
      <c r="C79" s="47"/>
      <c r="D79" s="47"/>
      <c r="E79" s="47"/>
      <c r="F79" s="47"/>
      <c r="G79" s="46"/>
      <c r="H79" s="46"/>
      <c r="I79" s="46"/>
      <c r="J79" s="46"/>
    </row>
    <row r="80" spans="2:10" ht="12">
      <c r="B80" s="48"/>
      <c r="C80" s="46"/>
      <c r="D80" s="46"/>
      <c r="E80" s="46"/>
      <c r="F80" s="46"/>
      <c r="G80" s="46"/>
      <c r="H80" s="46"/>
      <c r="I80" s="46"/>
      <c r="J80" s="46"/>
    </row>
    <row r="81" spans="2:10" ht="12">
      <c r="B81" s="49"/>
      <c r="C81" s="45"/>
      <c r="D81" s="46"/>
      <c r="E81" s="46"/>
      <c r="F81" s="45"/>
      <c r="G81" s="46"/>
      <c r="H81" s="46"/>
      <c r="I81" s="46"/>
      <c r="J81" s="46"/>
    </row>
    <row r="82" spans="2:10" ht="12">
      <c r="B82" s="48"/>
      <c r="C82" s="46"/>
      <c r="D82" s="46"/>
      <c r="E82" s="46"/>
      <c r="F82" s="46"/>
      <c r="G82" s="46"/>
      <c r="H82" s="46"/>
      <c r="I82" s="46"/>
      <c r="J82" s="46"/>
    </row>
    <row r="83" spans="2:6" ht="12">
      <c r="B83" s="48"/>
      <c r="C83" s="45"/>
      <c r="D83" s="46"/>
      <c r="E83" s="46"/>
      <c r="F83" s="46"/>
    </row>
    <row r="84" spans="2:6" ht="12">
      <c r="B84" s="48"/>
      <c r="C84" s="46"/>
      <c r="D84" s="46"/>
      <c r="E84" s="46"/>
      <c r="F84" s="46"/>
    </row>
    <row r="85" spans="2:6" ht="12">
      <c r="B85" s="48"/>
      <c r="C85" s="46"/>
      <c r="D85" s="46"/>
      <c r="E85" s="46"/>
      <c r="F85" s="46"/>
    </row>
    <row r="86" spans="2:6" ht="12">
      <c r="B86" s="48"/>
      <c r="C86" s="46"/>
      <c r="D86" s="46"/>
      <c r="E86" s="46"/>
      <c r="F86" s="46"/>
    </row>
    <row r="87" spans="2:6" ht="12">
      <c r="B87" s="48"/>
      <c r="C87" s="46"/>
      <c r="D87" s="46"/>
      <c r="E87" s="46"/>
      <c r="F87" s="46"/>
    </row>
    <row r="88" spans="2:6" ht="12">
      <c r="B88" s="48"/>
      <c r="C88" s="46"/>
      <c r="D88" s="46"/>
      <c r="E88" s="46"/>
      <c r="F88" s="46"/>
    </row>
    <row r="89" ht="12">
      <c r="D89" s="43"/>
    </row>
  </sheetData>
  <sheetProtection/>
  <mergeCells count="11">
    <mergeCell ref="A70:B70"/>
    <mergeCell ref="A7:A8"/>
    <mergeCell ref="B7:B8"/>
    <mergeCell ref="C7:C8"/>
    <mergeCell ref="D7:E7"/>
    <mergeCell ref="A48:B48"/>
    <mergeCell ref="D1:F1"/>
    <mergeCell ref="D2:F2"/>
    <mergeCell ref="D3:F3"/>
    <mergeCell ref="A5:F5"/>
    <mergeCell ref="F7:F8"/>
  </mergeCells>
  <printOptions/>
  <pageMargins left="1.1811023622047245" right="0.3937007874015748" top="0.7874015748031497" bottom="0.7874015748031497" header="0.2362204724409449" footer="0.11811023622047245"/>
  <pageSetup firstPageNumber="7" useFirstPageNumber="1" fitToHeight="2" fitToWidth="1" horizontalDpi="600" verticalDpi="600" orientation="portrait" paperSize="9" scale="64" r:id="rId1"/>
  <headerFooter alignWithMargins="0">
    <oddHeader>&amp;C&amp;P</oddHeader>
  </headerFooter>
  <rowBreaks count="1" manualBreakCount="1">
    <brk id="52" max="5" man="1"/>
  </rowBreaks>
</worksheet>
</file>

<file path=xl/worksheets/sheet2.xml><?xml version="1.0" encoding="utf-8"?>
<worksheet xmlns="http://schemas.openxmlformats.org/spreadsheetml/2006/main" xmlns:r="http://schemas.openxmlformats.org/officeDocument/2006/relationships">
  <sheetPr>
    <tabColor indexed="53"/>
    <pageSetUpPr fitToPage="1"/>
  </sheetPr>
  <dimension ref="A1:AN465"/>
  <sheetViews>
    <sheetView view="pageBreakPreview" zoomScale="75" zoomScaleNormal="95" zoomScaleSheetLayoutView="75" zoomScalePageLayoutView="0" workbookViewId="0" topLeftCell="A70">
      <selection activeCell="A77" sqref="A77:IV82"/>
    </sheetView>
  </sheetViews>
  <sheetFormatPr defaultColWidth="8.875" defaultRowHeight="12.75"/>
  <cols>
    <col min="1" max="1" width="9.125" style="68" customWidth="1"/>
    <col min="2" max="2" width="53.375" style="2" customWidth="1"/>
    <col min="3" max="3" width="13.25390625" style="3" customWidth="1"/>
    <col min="4" max="4" width="12.875" style="3" customWidth="1"/>
    <col min="5" max="5" width="12.375" style="3" customWidth="1"/>
    <col min="6" max="6" width="13.125" style="3" customWidth="1"/>
    <col min="7" max="7" width="12.75390625" style="3" customWidth="1"/>
    <col min="8" max="8" width="12.625" style="3" customWidth="1"/>
    <col min="9" max="9" width="13.875" style="3" bestFit="1" customWidth="1"/>
    <col min="10" max="10" width="9.375" style="3" customWidth="1"/>
    <col min="11" max="11" width="10.75390625" style="3" bestFit="1" customWidth="1"/>
    <col min="12" max="12" width="9.375" style="3" bestFit="1" customWidth="1"/>
    <col min="13" max="13" width="13.375" style="3" customWidth="1"/>
    <col min="14" max="16" width="9.375" style="3" bestFit="1" customWidth="1"/>
    <col min="17" max="17" width="15.25390625" style="3" customWidth="1"/>
    <col min="18" max="16384" width="8.875" style="3" customWidth="1"/>
  </cols>
  <sheetData>
    <row r="1" spans="7:9" ht="18.75">
      <c r="G1" s="350" t="s">
        <v>43</v>
      </c>
      <c r="H1" s="350"/>
      <c r="I1" s="350"/>
    </row>
    <row r="2" spans="7:9" ht="18.75">
      <c r="G2" s="350" t="s">
        <v>185</v>
      </c>
      <c r="H2" s="350"/>
      <c r="I2" s="350"/>
    </row>
    <row r="3" spans="7:9" ht="18.75">
      <c r="G3" s="350"/>
      <c r="H3" s="350"/>
      <c r="I3" s="350"/>
    </row>
    <row r="5" spans="2:7" ht="13.5" customHeight="1">
      <c r="B5" s="1"/>
      <c r="C5" s="6"/>
      <c r="D5" s="6"/>
      <c r="E5" s="6"/>
      <c r="F5" s="6"/>
      <c r="G5" s="6"/>
    </row>
    <row r="6" spans="1:9" ht="16.5">
      <c r="A6" s="351" t="s">
        <v>220</v>
      </c>
      <c r="B6" s="351"/>
      <c r="C6" s="351"/>
      <c r="D6" s="351"/>
      <c r="E6" s="351"/>
      <c r="F6" s="351"/>
      <c r="G6" s="351"/>
      <c r="H6" s="351"/>
      <c r="I6" s="351"/>
    </row>
    <row r="7" spans="1:9" ht="16.5">
      <c r="A7" s="351" t="s">
        <v>237</v>
      </c>
      <c r="B7" s="351"/>
      <c r="C7" s="351"/>
      <c r="D7" s="351"/>
      <c r="E7" s="351"/>
      <c r="F7" s="351"/>
      <c r="G7" s="351"/>
      <c r="H7" s="351"/>
      <c r="I7" s="351"/>
    </row>
    <row r="8" spans="6:9" ht="15">
      <c r="F8" s="8"/>
      <c r="H8" s="9"/>
      <c r="I8" s="3" t="s">
        <v>429</v>
      </c>
    </row>
    <row r="9" spans="1:9" s="11" customFormat="1" ht="25.5" customHeight="1">
      <c r="A9" s="354" t="s">
        <v>238</v>
      </c>
      <c r="B9" s="349" t="s">
        <v>239</v>
      </c>
      <c r="C9" s="353" t="s">
        <v>173</v>
      </c>
      <c r="D9" s="353"/>
      <c r="E9" s="353"/>
      <c r="F9" s="353"/>
      <c r="G9" s="349" t="s">
        <v>240</v>
      </c>
      <c r="H9" s="349"/>
      <c r="I9" s="349" t="s">
        <v>428</v>
      </c>
    </row>
    <row r="10" spans="1:9" s="11" customFormat="1" ht="26.25" customHeight="1">
      <c r="A10" s="354"/>
      <c r="B10" s="349"/>
      <c r="C10" s="353" t="s">
        <v>241</v>
      </c>
      <c r="D10" s="353" t="s">
        <v>276</v>
      </c>
      <c r="E10" s="353"/>
      <c r="F10" s="353"/>
      <c r="G10" s="353" t="s">
        <v>241</v>
      </c>
      <c r="H10" s="72" t="s">
        <v>276</v>
      </c>
      <c r="I10" s="349"/>
    </row>
    <row r="11" spans="1:9" s="11" customFormat="1" ht="51">
      <c r="A11" s="354"/>
      <c r="B11" s="349"/>
      <c r="C11" s="353"/>
      <c r="D11" s="72" t="s">
        <v>412</v>
      </c>
      <c r="E11" s="72" t="s">
        <v>413</v>
      </c>
      <c r="F11" s="72" t="s">
        <v>414</v>
      </c>
      <c r="G11" s="353"/>
      <c r="H11" s="72" t="s">
        <v>427</v>
      </c>
      <c r="I11" s="349"/>
    </row>
    <row r="12" spans="1:9" ht="14.25" customHeight="1">
      <c r="A12" s="76">
        <v>1</v>
      </c>
      <c r="B12" s="127">
        <v>2</v>
      </c>
      <c r="C12" s="128">
        <v>3</v>
      </c>
      <c r="D12" s="128">
        <v>4</v>
      </c>
      <c r="E12" s="128">
        <v>5</v>
      </c>
      <c r="F12" s="128">
        <v>6</v>
      </c>
      <c r="G12" s="128">
        <v>7</v>
      </c>
      <c r="H12" s="128">
        <v>8</v>
      </c>
      <c r="I12" s="128">
        <v>9</v>
      </c>
    </row>
    <row r="13" spans="1:13" s="10" customFormat="1" ht="15.75">
      <c r="A13" s="213" t="s">
        <v>137</v>
      </c>
      <c r="B13" s="214" t="s">
        <v>225</v>
      </c>
      <c r="C13" s="215">
        <v>16067.6</v>
      </c>
      <c r="D13" s="215">
        <v>4570.3</v>
      </c>
      <c r="E13" s="215">
        <v>2547.7</v>
      </c>
      <c r="F13" s="215">
        <v>8949.6</v>
      </c>
      <c r="G13" s="215">
        <v>0</v>
      </c>
      <c r="H13" s="215">
        <v>0</v>
      </c>
      <c r="I13" s="215">
        <v>16067.6</v>
      </c>
      <c r="L13" s="216"/>
      <c r="M13" s="216"/>
    </row>
    <row r="14" spans="1:16" ht="15.75">
      <c r="A14" s="217" t="s">
        <v>138</v>
      </c>
      <c r="B14" s="218" t="s">
        <v>58</v>
      </c>
      <c r="C14" s="219">
        <v>16067.6</v>
      </c>
      <c r="D14" s="220">
        <v>4570.3</v>
      </c>
      <c r="E14" s="220">
        <v>2547.7</v>
      </c>
      <c r="F14" s="220">
        <v>8949.6</v>
      </c>
      <c r="G14" s="221"/>
      <c r="H14" s="220"/>
      <c r="I14" s="220">
        <v>16067.6</v>
      </c>
      <c r="J14" s="10"/>
      <c r="K14" s="10"/>
      <c r="L14" s="216"/>
      <c r="M14" s="216"/>
      <c r="N14" s="10"/>
      <c r="O14" s="10"/>
      <c r="P14" s="10"/>
    </row>
    <row r="15" spans="1:16" s="11" customFormat="1" ht="15.75">
      <c r="A15" s="213" t="s">
        <v>139</v>
      </c>
      <c r="B15" s="222" t="s">
        <v>59</v>
      </c>
      <c r="C15" s="215">
        <v>1144607.5</v>
      </c>
      <c r="D15" s="223">
        <v>489797.4</v>
      </c>
      <c r="E15" s="223">
        <v>135223.3</v>
      </c>
      <c r="F15" s="223">
        <v>519586.8</v>
      </c>
      <c r="G15" s="224">
        <v>62293.3</v>
      </c>
      <c r="H15" s="223">
        <v>7335.4</v>
      </c>
      <c r="I15" s="223">
        <v>1206900.8</v>
      </c>
      <c r="J15" s="10"/>
      <c r="K15" s="10"/>
      <c r="L15" s="10"/>
      <c r="M15" s="216"/>
      <c r="N15" s="10"/>
      <c r="O15" s="10"/>
      <c r="P15" s="10"/>
    </row>
    <row r="16" spans="1:40" ht="15.75">
      <c r="A16" s="217" t="s">
        <v>136</v>
      </c>
      <c r="B16" s="218" t="s">
        <v>60</v>
      </c>
      <c r="C16" s="219">
        <v>162</v>
      </c>
      <c r="D16" s="220"/>
      <c r="E16" s="220"/>
      <c r="F16" s="220">
        <v>162</v>
      </c>
      <c r="G16" s="221"/>
      <c r="H16" s="220"/>
      <c r="I16" s="220">
        <v>162</v>
      </c>
      <c r="J16" s="10"/>
      <c r="K16" s="10"/>
      <c r="L16" s="10"/>
      <c r="M16" s="216"/>
      <c r="N16" s="10"/>
      <c r="O16" s="10"/>
      <c r="P16" s="10"/>
      <c r="Q16" s="58"/>
      <c r="R16" s="58"/>
      <c r="S16" s="58"/>
      <c r="T16" s="58"/>
      <c r="U16" s="58"/>
      <c r="V16" s="58"/>
      <c r="W16" s="58"/>
      <c r="X16" s="58"/>
      <c r="Y16" s="58"/>
      <c r="Z16" s="58"/>
      <c r="AA16" s="58"/>
      <c r="AB16" s="58"/>
      <c r="AC16" s="58"/>
      <c r="AD16" s="58"/>
      <c r="AE16" s="58"/>
      <c r="AF16" s="58"/>
      <c r="AG16" s="58"/>
      <c r="AH16" s="58"/>
      <c r="AI16" s="58"/>
      <c r="AJ16" s="58"/>
      <c r="AK16" s="58"/>
      <c r="AL16" s="58"/>
      <c r="AM16" s="58"/>
      <c r="AN16" s="58"/>
    </row>
    <row r="17" spans="1:40" ht="30">
      <c r="A17" s="225" t="s">
        <v>374</v>
      </c>
      <c r="B17" s="218" t="s">
        <v>376</v>
      </c>
      <c r="C17" s="219">
        <v>455194</v>
      </c>
      <c r="D17" s="220">
        <v>204000</v>
      </c>
      <c r="E17" s="220">
        <v>53708.7</v>
      </c>
      <c r="F17" s="220">
        <v>197485.3</v>
      </c>
      <c r="G17" s="221">
        <v>34534.7</v>
      </c>
      <c r="H17" s="220"/>
      <c r="I17" s="220">
        <v>489728.7</v>
      </c>
      <c r="J17" s="10"/>
      <c r="K17" s="10"/>
      <c r="L17" s="10"/>
      <c r="M17" s="216"/>
      <c r="N17" s="10"/>
      <c r="O17" s="10"/>
      <c r="P17" s="10"/>
      <c r="Q17" s="58"/>
      <c r="R17" s="58"/>
      <c r="S17" s="58"/>
      <c r="T17" s="58"/>
      <c r="U17" s="58"/>
      <c r="V17" s="58"/>
      <c r="W17" s="58"/>
      <c r="X17" s="58"/>
      <c r="Y17" s="58"/>
      <c r="Z17" s="58"/>
      <c r="AA17" s="58"/>
      <c r="AB17" s="58"/>
      <c r="AC17" s="58"/>
      <c r="AD17" s="58"/>
      <c r="AE17" s="58"/>
      <c r="AF17" s="58"/>
      <c r="AG17" s="58"/>
      <c r="AH17" s="58"/>
      <c r="AI17" s="58"/>
      <c r="AJ17" s="58"/>
      <c r="AK17" s="58"/>
      <c r="AL17" s="58"/>
      <c r="AM17" s="58"/>
      <c r="AN17" s="58"/>
    </row>
    <row r="18" spans="1:16" s="11" customFormat="1" ht="15.75">
      <c r="A18" s="213" t="s">
        <v>140</v>
      </c>
      <c r="B18" s="214" t="s">
        <v>61</v>
      </c>
      <c r="C18" s="215">
        <v>2171527.6</v>
      </c>
      <c r="D18" s="215">
        <v>885919.1</v>
      </c>
      <c r="E18" s="215">
        <v>140710</v>
      </c>
      <c r="F18" s="215">
        <v>1144898.5</v>
      </c>
      <c r="G18" s="224">
        <v>77879</v>
      </c>
      <c r="H18" s="215">
        <v>40000</v>
      </c>
      <c r="I18" s="215">
        <v>2249406.6</v>
      </c>
      <c r="J18" s="10"/>
      <c r="K18" s="216"/>
      <c r="L18" s="10"/>
      <c r="M18" s="216"/>
      <c r="N18" s="216"/>
      <c r="O18" s="216"/>
      <c r="P18" s="216"/>
    </row>
    <row r="19" spans="1:16" s="11" customFormat="1" ht="15.75">
      <c r="A19" s="213"/>
      <c r="B19" s="222" t="s">
        <v>276</v>
      </c>
      <c r="C19" s="219"/>
      <c r="D19" s="223"/>
      <c r="E19" s="223"/>
      <c r="F19" s="223"/>
      <c r="G19" s="224"/>
      <c r="H19" s="223"/>
      <c r="I19" s="224"/>
      <c r="J19" s="10"/>
      <c r="K19" s="10"/>
      <c r="L19" s="10"/>
      <c r="M19" s="216"/>
      <c r="N19" s="10"/>
      <c r="O19" s="10"/>
      <c r="P19" s="10"/>
    </row>
    <row r="20" spans="1:16" s="11" customFormat="1" ht="25.5">
      <c r="A20" s="217" t="s">
        <v>145</v>
      </c>
      <c r="B20" s="243" t="s">
        <v>274</v>
      </c>
      <c r="C20" s="219">
        <v>59718.3</v>
      </c>
      <c r="D20" s="220"/>
      <c r="E20" s="220"/>
      <c r="F20" s="220">
        <v>59718.3</v>
      </c>
      <c r="G20" s="221"/>
      <c r="H20" s="220"/>
      <c r="I20" s="221">
        <v>59718.3</v>
      </c>
      <c r="J20" s="10"/>
      <c r="K20" s="10"/>
      <c r="L20" s="10"/>
      <c r="M20" s="216"/>
      <c r="N20" s="10"/>
      <c r="O20" s="10"/>
      <c r="P20" s="10"/>
    </row>
    <row r="21" spans="1:16" s="11" customFormat="1" ht="25.5">
      <c r="A21" s="217"/>
      <c r="B21" s="243" t="s">
        <v>86</v>
      </c>
      <c r="C21" s="219">
        <v>150957.8</v>
      </c>
      <c r="D21" s="220"/>
      <c r="E21" s="220"/>
      <c r="F21" s="220">
        <v>150957.8</v>
      </c>
      <c r="G21" s="221"/>
      <c r="H21" s="220">
        <v>0</v>
      </c>
      <c r="I21" s="221">
        <v>150957.8</v>
      </c>
      <c r="J21" s="10"/>
      <c r="K21" s="10"/>
      <c r="L21" s="10"/>
      <c r="M21" s="216"/>
      <c r="N21" s="10"/>
      <c r="O21" s="10"/>
      <c r="P21" s="10"/>
    </row>
    <row r="22" spans="1:16" s="11" customFormat="1" ht="27.75" customHeight="1">
      <c r="A22" s="217"/>
      <c r="B22" s="243" t="s">
        <v>454</v>
      </c>
      <c r="C22" s="219">
        <v>215918.3</v>
      </c>
      <c r="D22" s="220"/>
      <c r="E22" s="220"/>
      <c r="F22" s="220">
        <v>215918.3</v>
      </c>
      <c r="G22" s="221"/>
      <c r="H22" s="220">
        <v>0</v>
      </c>
      <c r="I22" s="221">
        <v>215918.3</v>
      </c>
      <c r="J22" s="10"/>
      <c r="K22" s="10"/>
      <c r="L22" s="10"/>
      <c r="M22" s="216"/>
      <c r="N22" s="10"/>
      <c r="O22" s="10"/>
      <c r="P22" s="10"/>
    </row>
    <row r="23" spans="1:16" s="11" customFormat="1" ht="25.5">
      <c r="A23" s="217"/>
      <c r="B23" s="243" t="s">
        <v>295</v>
      </c>
      <c r="C23" s="219">
        <v>68886.9</v>
      </c>
      <c r="D23" s="244">
        <v>0</v>
      </c>
      <c r="E23" s="244">
        <v>0</v>
      </c>
      <c r="F23" s="220">
        <v>68886.9</v>
      </c>
      <c r="G23" s="220">
        <v>40000</v>
      </c>
      <c r="H23" s="220">
        <v>40000</v>
      </c>
      <c r="I23" s="221">
        <v>108886.9</v>
      </c>
      <c r="J23" s="10"/>
      <c r="K23" s="10"/>
      <c r="L23" s="10"/>
      <c r="M23" s="216"/>
      <c r="N23" s="10"/>
      <c r="O23" s="10"/>
      <c r="P23" s="10"/>
    </row>
    <row r="24" spans="1:16" s="11" customFormat="1" ht="25.5">
      <c r="A24" s="217"/>
      <c r="B24" s="243" t="s">
        <v>198</v>
      </c>
      <c r="C24" s="219">
        <v>31177.3</v>
      </c>
      <c r="D24" s="244"/>
      <c r="E24" s="244"/>
      <c r="F24" s="220">
        <v>31177.3</v>
      </c>
      <c r="G24" s="220"/>
      <c r="H24" s="220"/>
      <c r="I24" s="221"/>
      <c r="J24" s="10"/>
      <c r="K24" s="10"/>
      <c r="L24" s="10"/>
      <c r="M24" s="216"/>
      <c r="N24" s="10"/>
      <c r="O24" s="10"/>
      <c r="P24" s="10"/>
    </row>
    <row r="25" spans="1:16" s="11" customFormat="1" ht="25.5">
      <c r="A25" s="217"/>
      <c r="B25" s="243" t="s">
        <v>11</v>
      </c>
      <c r="C25" s="219">
        <v>19297.9</v>
      </c>
      <c r="D25" s="244"/>
      <c r="E25" s="244"/>
      <c r="F25" s="220">
        <v>19297.9</v>
      </c>
      <c r="G25" s="220"/>
      <c r="H25" s="220"/>
      <c r="I25" s="221"/>
      <c r="J25" s="10"/>
      <c r="K25" s="10"/>
      <c r="L25" s="10"/>
      <c r="M25" s="216"/>
      <c r="N25" s="10"/>
      <c r="O25" s="10"/>
      <c r="P25" s="10"/>
    </row>
    <row r="26" spans="1:16" s="11" customFormat="1" ht="25.5">
      <c r="A26" s="217"/>
      <c r="B26" s="207" t="s">
        <v>154</v>
      </c>
      <c r="C26" s="219">
        <v>18411.7</v>
      </c>
      <c r="D26" s="244"/>
      <c r="E26" s="244"/>
      <c r="F26" s="220">
        <v>18411.7</v>
      </c>
      <c r="G26" s="220"/>
      <c r="H26" s="220"/>
      <c r="I26" s="221">
        <v>18411.7</v>
      </c>
      <c r="J26" s="10"/>
      <c r="K26" s="10"/>
      <c r="L26" s="10"/>
      <c r="M26" s="216"/>
      <c r="N26" s="10"/>
      <c r="O26" s="10"/>
      <c r="P26" s="10"/>
    </row>
    <row r="27" spans="1:16" s="11" customFormat="1" ht="58.5" customHeight="1">
      <c r="A27" s="217"/>
      <c r="B27" s="243" t="s">
        <v>415</v>
      </c>
      <c r="C27" s="219"/>
      <c r="D27" s="220"/>
      <c r="E27" s="220"/>
      <c r="F27" s="220"/>
      <c r="G27" s="221">
        <v>40000</v>
      </c>
      <c r="H27" s="220">
        <v>40000</v>
      </c>
      <c r="I27" s="221">
        <v>40000</v>
      </c>
      <c r="J27" s="10"/>
      <c r="K27" s="10"/>
      <c r="L27" s="10"/>
      <c r="M27" s="216"/>
      <c r="N27" s="10"/>
      <c r="O27" s="10"/>
      <c r="P27" s="10"/>
    </row>
    <row r="28" spans="1:16" s="11" customFormat="1" ht="15.75">
      <c r="A28" s="213" t="s">
        <v>141</v>
      </c>
      <c r="B28" s="222" t="s">
        <v>67</v>
      </c>
      <c r="C28" s="215">
        <v>324770</v>
      </c>
      <c r="D28" s="223">
        <v>108123.3</v>
      </c>
      <c r="E28" s="223">
        <v>31068.4</v>
      </c>
      <c r="F28" s="223">
        <v>185578.3</v>
      </c>
      <c r="G28" s="223">
        <v>49579.3</v>
      </c>
      <c r="H28" s="223">
        <v>0</v>
      </c>
      <c r="I28" s="224">
        <v>374349.3</v>
      </c>
      <c r="J28" s="10"/>
      <c r="K28" s="10"/>
      <c r="L28" s="10"/>
      <c r="M28" s="216"/>
      <c r="N28" s="10"/>
      <c r="O28" s="10"/>
      <c r="P28" s="10"/>
    </row>
    <row r="29" spans="1:16" ht="120">
      <c r="A29" s="225" t="s">
        <v>129</v>
      </c>
      <c r="B29" s="218" t="s">
        <v>416</v>
      </c>
      <c r="C29" s="219">
        <v>234501.5</v>
      </c>
      <c r="D29" s="220">
        <v>104325.4</v>
      </c>
      <c r="E29" s="220">
        <v>29782.7</v>
      </c>
      <c r="F29" s="220">
        <v>100393.4</v>
      </c>
      <c r="G29" s="221">
        <v>49579.3</v>
      </c>
      <c r="H29" s="220"/>
      <c r="I29" s="221">
        <v>284080.8</v>
      </c>
      <c r="J29" s="10"/>
      <c r="K29" s="10"/>
      <c r="L29" s="10"/>
      <c r="M29" s="216"/>
      <c r="N29" s="10"/>
      <c r="O29" s="10"/>
      <c r="P29" s="10"/>
    </row>
    <row r="30" spans="1:16" ht="109.5" customHeight="1">
      <c r="A30" s="225" t="s">
        <v>369</v>
      </c>
      <c r="B30" s="218" t="s">
        <v>424</v>
      </c>
      <c r="C30" s="219">
        <v>65724.2</v>
      </c>
      <c r="D30" s="220">
        <v>301.8</v>
      </c>
      <c r="E30" s="220">
        <v>26.6</v>
      </c>
      <c r="F30" s="220">
        <v>65395.8</v>
      </c>
      <c r="G30" s="221"/>
      <c r="H30" s="220"/>
      <c r="I30" s="221">
        <v>65724.2</v>
      </c>
      <c r="J30" s="10"/>
      <c r="K30" s="10"/>
      <c r="L30" s="10"/>
      <c r="M30" s="216"/>
      <c r="N30" s="10"/>
      <c r="O30" s="10"/>
      <c r="P30" s="10"/>
    </row>
    <row r="31" spans="1:16" ht="131.25" customHeight="1">
      <c r="A31" s="225" t="s">
        <v>0</v>
      </c>
      <c r="B31" s="218" t="s">
        <v>1</v>
      </c>
      <c r="C31" s="219">
        <v>24544.3</v>
      </c>
      <c r="D31" s="220">
        <v>3496.1</v>
      </c>
      <c r="E31" s="220">
        <v>1259.1</v>
      </c>
      <c r="F31" s="220">
        <v>19789.1</v>
      </c>
      <c r="G31" s="221"/>
      <c r="H31" s="220"/>
      <c r="I31" s="221"/>
      <c r="J31" s="10"/>
      <c r="K31" s="10"/>
      <c r="L31" s="10"/>
      <c r="M31" s="216"/>
      <c r="N31" s="10"/>
      <c r="O31" s="10"/>
      <c r="P31" s="10"/>
    </row>
    <row r="32" spans="1:16" s="11" customFormat="1" ht="15.75">
      <c r="A32" s="213" t="s">
        <v>421</v>
      </c>
      <c r="B32" s="252" t="s">
        <v>422</v>
      </c>
      <c r="C32" s="215">
        <v>20000</v>
      </c>
      <c r="D32" s="215"/>
      <c r="E32" s="215"/>
      <c r="F32" s="215">
        <v>20000</v>
      </c>
      <c r="G32" s="215">
        <v>200000</v>
      </c>
      <c r="H32" s="215">
        <v>200000</v>
      </c>
      <c r="I32" s="224">
        <v>220000</v>
      </c>
      <c r="J32" s="10"/>
      <c r="K32" s="10"/>
      <c r="L32" s="10"/>
      <c r="M32" s="216"/>
      <c r="N32" s="10"/>
      <c r="O32" s="10"/>
      <c r="P32" s="10"/>
    </row>
    <row r="33" spans="1:16" s="11" customFormat="1" ht="15.75">
      <c r="A33" s="217" t="s">
        <v>69</v>
      </c>
      <c r="B33" s="218" t="s">
        <v>278</v>
      </c>
      <c r="C33" s="219">
        <v>10000</v>
      </c>
      <c r="D33" s="223"/>
      <c r="E33" s="223"/>
      <c r="F33" s="220">
        <v>10000</v>
      </c>
      <c r="G33" s="221"/>
      <c r="H33" s="221"/>
      <c r="I33" s="221">
        <v>10000</v>
      </c>
      <c r="J33" s="10"/>
      <c r="K33" s="10"/>
      <c r="L33" s="10"/>
      <c r="M33" s="216"/>
      <c r="N33" s="10"/>
      <c r="O33" s="10"/>
      <c r="P33" s="10"/>
    </row>
    <row r="34" spans="1:16" ht="21.75" customHeight="1">
      <c r="A34" s="217" t="s">
        <v>423</v>
      </c>
      <c r="B34" s="218" t="s">
        <v>68</v>
      </c>
      <c r="C34" s="219">
        <v>10000</v>
      </c>
      <c r="D34" s="220"/>
      <c r="E34" s="220"/>
      <c r="F34" s="220">
        <v>10000</v>
      </c>
      <c r="G34" s="221">
        <v>200000</v>
      </c>
      <c r="H34" s="220">
        <v>200000</v>
      </c>
      <c r="I34" s="221">
        <v>210000</v>
      </c>
      <c r="J34" s="10"/>
      <c r="K34" s="10"/>
      <c r="L34" s="10"/>
      <c r="M34" s="216"/>
      <c r="N34" s="10"/>
      <c r="O34" s="10"/>
      <c r="P34" s="10"/>
    </row>
    <row r="35" spans="1:16" s="11" customFormat="1" ht="15.75">
      <c r="A35" s="76">
        <v>110000</v>
      </c>
      <c r="B35" s="252" t="s">
        <v>410</v>
      </c>
      <c r="C35" s="215">
        <v>178052.6</v>
      </c>
      <c r="D35" s="223">
        <v>18290.6</v>
      </c>
      <c r="E35" s="223">
        <v>3439.9</v>
      </c>
      <c r="F35" s="223">
        <v>156322.1</v>
      </c>
      <c r="G35" s="224">
        <v>1624.9</v>
      </c>
      <c r="H35" s="223"/>
      <c r="I35" s="224">
        <v>179677.5</v>
      </c>
      <c r="J35" s="10"/>
      <c r="K35" s="10"/>
      <c r="L35" s="10"/>
      <c r="M35" s="216"/>
      <c r="N35" s="10"/>
      <c r="O35" s="10"/>
      <c r="P35" s="10"/>
    </row>
    <row r="36" spans="1:16" ht="15.75">
      <c r="A36" s="212" t="s">
        <v>287</v>
      </c>
      <c r="B36" s="218" t="s">
        <v>411</v>
      </c>
      <c r="C36" s="219">
        <v>107311</v>
      </c>
      <c r="D36" s="220"/>
      <c r="E36" s="220"/>
      <c r="F36" s="220">
        <v>107311</v>
      </c>
      <c r="G36" s="221"/>
      <c r="H36" s="220">
        <v>0</v>
      </c>
      <c r="I36" s="221">
        <v>107311</v>
      </c>
      <c r="J36" s="10"/>
      <c r="K36" s="10"/>
      <c r="L36" s="10"/>
      <c r="M36" s="216"/>
      <c r="N36" s="10"/>
      <c r="O36" s="10"/>
      <c r="P36" s="10"/>
    </row>
    <row r="37" spans="1:16" ht="25.5">
      <c r="A37" s="212" t="s">
        <v>288</v>
      </c>
      <c r="B37" s="218" t="s">
        <v>267</v>
      </c>
      <c r="C37" s="219">
        <v>35316.9</v>
      </c>
      <c r="D37" s="220">
        <v>209.4</v>
      </c>
      <c r="E37" s="220">
        <v>22</v>
      </c>
      <c r="F37" s="220">
        <v>35085.5</v>
      </c>
      <c r="G37" s="221"/>
      <c r="H37" s="220"/>
      <c r="I37" s="221">
        <v>35316.9</v>
      </c>
      <c r="J37" s="10"/>
      <c r="K37" s="10"/>
      <c r="L37" s="10"/>
      <c r="M37" s="216"/>
      <c r="N37" s="10"/>
      <c r="O37" s="10"/>
      <c r="P37" s="10"/>
    </row>
    <row r="38" spans="1:16" ht="15.75">
      <c r="A38" s="212">
        <v>110300</v>
      </c>
      <c r="B38" s="218" t="s">
        <v>268</v>
      </c>
      <c r="C38" s="219">
        <v>1949.5</v>
      </c>
      <c r="D38" s="220"/>
      <c r="E38" s="220"/>
      <c r="F38" s="220">
        <v>1949.5</v>
      </c>
      <c r="G38" s="221"/>
      <c r="H38" s="220"/>
      <c r="I38" s="221">
        <v>1949.5</v>
      </c>
      <c r="J38" s="10"/>
      <c r="K38" s="10"/>
      <c r="L38" s="10"/>
      <c r="M38" s="216"/>
      <c r="N38" s="10"/>
      <c r="O38" s="10"/>
      <c r="P38" s="10"/>
    </row>
    <row r="39" spans="1:16" ht="15.75">
      <c r="A39" s="212" t="s">
        <v>125</v>
      </c>
      <c r="B39" s="218" t="s">
        <v>269</v>
      </c>
      <c r="C39" s="219">
        <v>1211.4</v>
      </c>
      <c r="D39" s="220"/>
      <c r="E39" s="220"/>
      <c r="F39" s="220">
        <v>1211.4</v>
      </c>
      <c r="G39" s="221"/>
      <c r="H39" s="220"/>
      <c r="I39" s="221">
        <v>1211.4</v>
      </c>
      <c r="J39" s="10"/>
      <c r="K39" s="10"/>
      <c r="L39" s="10"/>
      <c r="M39" s="216"/>
      <c r="N39" s="10"/>
      <c r="O39" s="10"/>
      <c r="P39" s="10"/>
    </row>
    <row r="40" spans="1:16" s="11" customFormat="1" ht="15.75">
      <c r="A40" s="76">
        <v>120000</v>
      </c>
      <c r="B40" s="214" t="s">
        <v>270</v>
      </c>
      <c r="C40" s="215">
        <v>1838.1</v>
      </c>
      <c r="D40" s="215"/>
      <c r="E40" s="215"/>
      <c r="F40" s="215">
        <v>1838.1</v>
      </c>
      <c r="G40" s="224">
        <v>0</v>
      </c>
      <c r="H40" s="215">
        <v>0</v>
      </c>
      <c r="I40" s="224">
        <v>1838.1</v>
      </c>
      <c r="J40" s="10"/>
      <c r="K40" s="10"/>
      <c r="L40" s="10"/>
      <c r="M40" s="216"/>
      <c r="N40" s="10"/>
      <c r="O40" s="10"/>
      <c r="P40" s="10"/>
    </row>
    <row r="41" spans="1:16" s="11" customFormat="1" ht="15.75">
      <c r="A41" s="212" t="s">
        <v>80</v>
      </c>
      <c r="B41" s="273" t="s">
        <v>81</v>
      </c>
      <c r="C41" s="219">
        <v>1375.9</v>
      </c>
      <c r="D41" s="219"/>
      <c r="E41" s="219"/>
      <c r="F41" s="219">
        <v>1375.9</v>
      </c>
      <c r="G41" s="221"/>
      <c r="H41" s="219">
        <v>0</v>
      </c>
      <c r="I41" s="221">
        <v>1375.9</v>
      </c>
      <c r="J41" s="10"/>
      <c r="K41" s="10"/>
      <c r="L41" s="10"/>
      <c r="M41" s="216"/>
      <c r="N41" s="10"/>
      <c r="O41" s="10"/>
      <c r="P41" s="10"/>
    </row>
    <row r="42" spans="1:16" ht="15.75">
      <c r="A42" s="212">
        <v>120300</v>
      </c>
      <c r="B42" s="218" t="s">
        <v>271</v>
      </c>
      <c r="C42" s="219">
        <v>462.2</v>
      </c>
      <c r="D42" s="220"/>
      <c r="E42" s="220"/>
      <c r="F42" s="220">
        <v>462.2</v>
      </c>
      <c r="G42" s="221"/>
      <c r="H42" s="220"/>
      <c r="I42" s="221">
        <v>462.2</v>
      </c>
      <c r="J42" s="10"/>
      <c r="K42" s="10"/>
      <c r="L42" s="10"/>
      <c r="M42" s="216"/>
      <c r="N42" s="10"/>
      <c r="O42" s="10"/>
      <c r="P42" s="10"/>
    </row>
    <row r="43" spans="1:16" s="11" customFormat="1" ht="15.75">
      <c r="A43" s="76">
        <v>130000</v>
      </c>
      <c r="B43" s="252" t="s">
        <v>272</v>
      </c>
      <c r="C43" s="215">
        <v>60505.2</v>
      </c>
      <c r="D43" s="223">
        <v>17540.2</v>
      </c>
      <c r="E43" s="223">
        <v>567.7</v>
      </c>
      <c r="F43" s="223">
        <v>42397.3</v>
      </c>
      <c r="G43" s="224">
        <v>5705.4</v>
      </c>
      <c r="H43" s="224">
        <v>5705.4</v>
      </c>
      <c r="I43" s="224">
        <v>66210.6</v>
      </c>
      <c r="J43" s="10"/>
      <c r="K43" s="10"/>
      <c r="L43" s="10"/>
      <c r="M43" s="216"/>
      <c r="N43" s="10"/>
      <c r="O43" s="10"/>
      <c r="P43" s="10"/>
    </row>
    <row r="44" spans="1:16" s="11" customFormat="1" ht="36" customHeight="1">
      <c r="A44" s="348" t="s">
        <v>10</v>
      </c>
      <c r="B44" s="218" t="s">
        <v>372</v>
      </c>
      <c r="C44" s="219"/>
      <c r="D44" s="220"/>
      <c r="E44" s="220"/>
      <c r="F44" s="220"/>
      <c r="G44" s="220">
        <v>5705.4</v>
      </c>
      <c r="H44" s="220">
        <v>5705.4</v>
      </c>
      <c r="I44" s="221">
        <v>5705.4</v>
      </c>
      <c r="J44" s="10"/>
      <c r="K44" s="10"/>
      <c r="L44" s="10"/>
      <c r="M44" s="216"/>
      <c r="N44" s="10"/>
      <c r="O44" s="10"/>
      <c r="P44" s="10"/>
    </row>
    <row r="45" spans="1:16" s="11" customFormat="1" ht="51">
      <c r="A45" s="348"/>
      <c r="B45" s="218" t="s">
        <v>17</v>
      </c>
      <c r="C45" s="219"/>
      <c r="D45" s="220"/>
      <c r="E45" s="220"/>
      <c r="F45" s="220"/>
      <c r="G45" s="220">
        <v>5705.4</v>
      </c>
      <c r="H45" s="220">
        <v>5705.4</v>
      </c>
      <c r="I45" s="221">
        <v>5705.4</v>
      </c>
      <c r="J45" s="10"/>
      <c r="K45" s="10"/>
      <c r="L45" s="10"/>
      <c r="M45" s="216"/>
      <c r="N45" s="10"/>
      <c r="O45" s="10"/>
      <c r="P45" s="10"/>
    </row>
    <row r="46" spans="1:16" s="11" customFormat="1" ht="15.75">
      <c r="A46" s="76" t="s">
        <v>168</v>
      </c>
      <c r="B46" s="252" t="s">
        <v>170</v>
      </c>
      <c r="C46" s="215">
        <v>0</v>
      </c>
      <c r="D46" s="223">
        <v>0</v>
      </c>
      <c r="E46" s="223">
        <v>0</v>
      </c>
      <c r="F46" s="223">
        <v>0</v>
      </c>
      <c r="G46" s="223">
        <v>195000</v>
      </c>
      <c r="H46" s="223">
        <v>195000</v>
      </c>
      <c r="I46" s="224">
        <v>195000</v>
      </c>
      <c r="J46" s="10"/>
      <c r="K46" s="10"/>
      <c r="L46" s="10"/>
      <c r="M46" s="216"/>
      <c r="N46" s="216"/>
      <c r="O46" s="216"/>
      <c r="P46" s="216"/>
    </row>
    <row r="47" spans="1:16" ht="15.75">
      <c r="A47" s="348" t="s">
        <v>169</v>
      </c>
      <c r="B47" s="218" t="s">
        <v>213</v>
      </c>
      <c r="C47" s="219"/>
      <c r="D47" s="244">
        <v>0</v>
      </c>
      <c r="E47" s="244">
        <v>0</v>
      </c>
      <c r="F47" s="244">
        <v>0</v>
      </c>
      <c r="G47" s="220">
        <v>195000</v>
      </c>
      <c r="H47" s="220">
        <v>195000</v>
      </c>
      <c r="I47" s="221">
        <v>195000</v>
      </c>
      <c r="J47" s="10"/>
      <c r="K47" s="10"/>
      <c r="L47" s="10"/>
      <c r="M47" s="216"/>
      <c r="N47" s="216"/>
      <c r="O47" s="216"/>
      <c r="P47" s="216"/>
    </row>
    <row r="48" spans="1:16" ht="63.75">
      <c r="A48" s="348"/>
      <c r="B48" s="218" t="s">
        <v>403</v>
      </c>
      <c r="C48" s="219"/>
      <c r="D48" s="244"/>
      <c r="E48" s="244"/>
      <c r="F48" s="244"/>
      <c r="G48" s="221">
        <v>20000</v>
      </c>
      <c r="H48" s="220">
        <v>20000</v>
      </c>
      <c r="I48" s="221">
        <v>20000</v>
      </c>
      <c r="J48" s="10"/>
      <c r="K48" s="10"/>
      <c r="L48" s="10"/>
      <c r="M48" s="216"/>
      <c r="N48" s="10"/>
      <c r="O48" s="10"/>
      <c r="P48" s="10"/>
    </row>
    <row r="49" spans="1:16" ht="38.25">
      <c r="A49" s="348"/>
      <c r="B49" s="218" t="s">
        <v>450</v>
      </c>
      <c r="C49" s="219"/>
      <c r="D49" s="244"/>
      <c r="E49" s="244"/>
      <c r="F49" s="244"/>
      <c r="G49" s="221">
        <v>175000</v>
      </c>
      <c r="H49" s="220">
        <v>175000</v>
      </c>
      <c r="I49" s="221">
        <v>175000</v>
      </c>
      <c r="J49" s="10"/>
      <c r="K49" s="10"/>
      <c r="L49" s="10"/>
      <c r="M49" s="216"/>
      <c r="N49" s="10"/>
      <c r="O49" s="10"/>
      <c r="P49" s="10"/>
    </row>
    <row r="50" spans="1:16" s="11" customFormat="1" ht="30" customHeight="1">
      <c r="A50" s="76">
        <v>170000</v>
      </c>
      <c r="B50" s="252" t="s">
        <v>273</v>
      </c>
      <c r="C50" s="215">
        <v>4518.2</v>
      </c>
      <c r="D50" s="269">
        <v>0</v>
      </c>
      <c r="E50" s="269">
        <v>0</v>
      </c>
      <c r="F50" s="223">
        <v>4518.2</v>
      </c>
      <c r="G50" s="223">
        <v>6113.4</v>
      </c>
      <c r="H50" s="269">
        <v>0</v>
      </c>
      <c r="I50" s="224">
        <v>10631.6</v>
      </c>
      <c r="J50" s="10"/>
      <c r="K50" s="10"/>
      <c r="L50" s="10"/>
      <c r="M50" s="216"/>
      <c r="N50" s="10"/>
      <c r="O50" s="10"/>
      <c r="P50" s="10"/>
    </row>
    <row r="51" spans="1:16" ht="15.75">
      <c r="A51" s="212" t="s">
        <v>52</v>
      </c>
      <c r="B51" s="218" t="s">
        <v>53</v>
      </c>
      <c r="C51" s="219">
        <v>29.1</v>
      </c>
      <c r="D51" s="244"/>
      <c r="E51" s="244"/>
      <c r="F51" s="220">
        <v>29.1</v>
      </c>
      <c r="G51" s="220"/>
      <c r="H51" s="244"/>
      <c r="I51" s="221">
        <v>29.1</v>
      </c>
      <c r="J51" s="10"/>
      <c r="K51" s="10"/>
      <c r="L51" s="10"/>
      <c r="M51" s="216"/>
      <c r="N51" s="10"/>
      <c r="O51" s="10"/>
      <c r="P51" s="10"/>
    </row>
    <row r="52" spans="1:16" ht="25.5">
      <c r="A52" s="212">
        <v>170703</v>
      </c>
      <c r="B52" s="218" t="s">
        <v>46</v>
      </c>
      <c r="C52" s="219"/>
      <c r="D52" s="220"/>
      <c r="E52" s="220"/>
      <c r="F52" s="220"/>
      <c r="G52" s="221">
        <v>6113.4</v>
      </c>
      <c r="H52" s="220"/>
      <c r="I52" s="221">
        <v>6113.4</v>
      </c>
      <c r="J52" s="10"/>
      <c r="K52" s="10"/>
      <c r="L52" s="10"/>
      <c r="M52" s="216"/>
      <c r="N52" s="10"/>
      <c r="O52" s="10"/>
      <c r="P52" s="10"/>
    </row>
    <row r="53" spans="1:16" ht="15.75">
      <c r="A53" s="212" t="s">
        <v>148</v>
      </c>
      <c r="B53" s="218" t="s">
        <v>438</v>
      </c>
      <c r="C53" s="219">
        <v>4489.1</v>
      </c>
      <c r="D53" s="220"/>
      <c r="E53" s="220"/>
      <c r="F53" s="220">
        <v>4489.1</v>
      </c>
      <c r="G53" s="224"/>
      <c r="H53" s="223"/>
      <c r="I53" s="221">
        <v>4489.1</v>
      </c>
      <c r="J53" s="10"/>
      <c r="K53" s="10"/>
      <c r="L53" s="10"/>
      <c r="M53" s="216"/>
      <c r="N53" s="10"/>
      <c r="O53" s="10"/>
      <c r="P53" s="10"/>
    </row>
    <row r="54" spans="1:16" s="11" customFormat="1" ht="25.5">
      <c r="A54" s="76" t="s">
        <v>127</v>
      </c>
      <c r="B54" s="252" t="s">
        <v>222</v>
      </c>
      <c r="C54" s="215">
        <v>29439</v>
      </c>
      <c r="D54" s="223"/>
      <c r="E54" s="223"/>
      <c r="F54" s="223">
        <v>29439</v>
      </c>
      <c r="G54" s="224">
        <v>0</v>
      </c>
      <c r="H54" s="223">
        <v>0</v>
      </c>
      <c r="I54" s="224">
        <v>29439</v>
      </c>
      <c r="J54" s="10"/>
      <c r="K54" s="10"/>
      <c r="L54" s="10"/>
      <c r="M54" s="10"/>
      <c r="N54" s="216"/>
      <c r="O54" s="216"/>
      <c r="P54" s="216"/>
    </row>
    <row r="55" spans="1:16" s="11" customFormat="1" ht="19.5" customHeight="1">
      <c r="A55" s="76" t="s">
        <v>176</v>
      </c>
      <c r="B55" s="252" t="s">
        <v>177</v>
      </c>
      <c r="C55" s="215">
        <v>963.3</v>
      </c>
      <c r="D55" s="223"/>
      <c r="E55" s="223"/>
      <c r="F55" s="223">
        <v>963.3</v>
      </c>
      <c r="G55" s="224"/>
      <c r="H55" s="223"/>
      <c r="I55" s="224">
        <v>963.3</v>
      </c>
      <c r="J55" s="10"/>
      <c r="K55" s="10"/>
      <c r="L55" s="10"/>
      <c r="M55" s="216"/>
      <c r="N55" s="10"/>
      <c r="O55" s="10"/>
      <c r="P55" s="10"/>
    </row>
    <row r="56" spans="1:16" s="11" customFormat="1" ht="38.25">
      <c r="A56" s="76" t="s">
        <v>377</v>
      </c>
      <c r="B56" s="252" t="s">
        <v>70</v>
      </c>
      <c r="C56" s="215"/>
      <c r="D56" s="223"/>
      <c r="E56" s="223"/>
      <c r="F56" s="223"/>
      <c r="G56" s="224">
        <v>1049.1</v>
      </c>
      <c r="H56" s="223">
        <v>1049.1</v>
      </c>
      <c r="I56" s="224">
        <v>1049.1</v>
      </c>
      <c r="J56" s="10"/>
      <c r="K56" s="10"/>
      <c r="L56" s="10"/>
      <c r="M56" s="216"/>
      <c r="N56" s="10"/>
      <c r="O56" s="10"/>
      <c r="P56" s="10"/>
    </row>
    <row r="57" spans="1:16" s="11" customFormat="1" ht="25.5">
      <c r="A57" s="76" t="s">
        <v>174</v>
      </c>
      <c r="B57" s="252" t="s">
        <v>175</v>
      </c>
      <c r="C57" s="215">
        <v>2645.5</v>
      </c>
      <c r="D57" s="269">
        <v>0</v>
      </c>
      <c r="E57" s="269">
        <v>0</v>
      </c>
      <c r="F57" s="223">
        <v>2645.5</v>
      </c>
      <c r="G57" s="223">
        <v>0</v>
      </c>
      <c r="H57" s="223">
        <v>0</v>
      </c>
      <c r="I57" s="224">
        <v>2645.5</v>
      </c>
      <c r="J57" s="10"/>
      <c r="K57" s="10"/>
      <c r="L57" s="10"/>
      <c r="M57" s="216"/>
      <c r="N57" s="10"/>
      <c r="O57" s="10"/>
      <c r="P57" s="10"/>
    </row>
    <row r="58" spans="1:16" ht="15.75">
      <c r="A58" s="212" t="s">
        <v>439</v>
      </c>
      <c r="B58" s="218" t="s">
        <v>440</v>
      </c>
      <c r="C58" s="219">
        <v>2645.5</v>
      </c>
      <c r="D58" s="220"/>
      <c r="E58" s="220"/>
      <c r="F58" s="220">
        <v>2645.5</v>
      </c>
      <c r="G58" s="221"/>
      <c r="H58" s="220"/>
      <c r="I58" s="221">
        <v>2645.5</v>
      </c>
      <c r="J58" s="10"/>
      <c r="K58" s="10"/>
      <c r="L58" s="10"/>
      <c r="M58" s="216"/>
      <c r="N58" s="10"/>
      <c r="O58" s="10"/>
      <c r="P58" s="10"/>
    </row>
    <row r="59" spans="1:16" s="145" customFormat="1" ht="15.75">
      <c r="A59" s="213">
        <v>240000</v>
      </c>
      <c r="B59" s="252" t="s">
        <v>47</v>
      </c>
      <c r="C59" s="215"/>
      <c r="D59" s="223"/>
      <c r="E59" s="223"/>
      <c r="F59" s="223"/>
      <c r="G59" s="224">
        <v>94486.3</v>
      </c>
      <c r="H59" s="269">
        <v>0</v>
      </c>
      <c r="I59" s="224">
        <v>94486.3</v>
      </c>
      <c r="J59" s="143"/>
      <c r="K59" s="143"/>
      <c r="L59" s="143"/>
      <c r="M59" s="216"/>
      <c r="N59" s="143"/>
      <c r="O59" s="143"/>
      <c r="P59" s="143"/>
    </row>
    <row r="60" spans="1:16" s="144" customFormat="1" ht="75">
      <c r="A60" s="217" t="s">
        <v>446</v>
      </c>
      <c r="B60" s="218" t="s">
        <v>48</v>
      </c>
      <c r="C60" s="219"/>
      <c r="D60" s="220"/>
      <c r="E60" s="220"/>
      <c r="F60" s="220"/>
      <c r="G60" s="221">
        <v>94486.3</v>
      </c>
      <c r="H60" s="220"/>
      <c r="I60" s="221">
        <v>94486.3</v>
      </c>
      <c r="J60" s="143"/>
      <c r="K60" s="143"/>
      <c r="L60" s="143"/>
      <c r="M60" s="216"/>
      <c r="N60" s="143"/>
      <c r="O60" s="143"/>
      <c r="P60" s="143"/>
    </row>
    <row r="61" spans="1:16" s="11" customFormat="1" ht="15.75">
      <c r="A61" s="76">
        <v>250000</v>
      </c>
      <c r="B61" s="252" t="s">
        <v>451</v>
      </c>
      <c r="C61" s="215">
        <v>10995.8</v>
      </c>
      <c r="D61" s="269">
        <v>0</v>
      </c>
      <c r="E61" s="269">
        <v>0</v>
      </c>
      <c r="F61" s="223">
        <v>10995.8</v>
      </c>
      <c r="G61" s="274">
        <v>0</v>
      </c>
      <c r="H61" s="223"/>
      <c r="I61" s="224">
        <v>10995.8</v>
      </c>
      <c r="J61" s="10"/>
      <c r="K61" s="10"/>
      <c r="L61" s="10"/>
      <c r="M61" s="216"/>
      <c r="N61" s="10"/>
      <c r="O61" s="10"/>
      <c r="P61" s="10"/>
    </row>
    <row r="62" spans="1:16" ht="15.75">
      <c r="A62" s="212">
        <v>250102</v>
      </c>
      <c r="B62" s="218" t="s">
        <v>49</v>
      </c>
      <c r="C62" s="219">
        <v>10000</v>
      </c>
      <c r="D62" s="220"/>
      <c r="E62" s="220"/>
      <c r="F62" s="220">
        <v>10000</v>
      </c>
      <c r="G62" s="221"/>
      <c r="H62" s="220"/>
      <c r="I62" s="221">
        <v>10000</v>
      </c>
      <c r="J62" s="10"/>
      <c r="K62" s="10"/>
      <c r="L62" s="10"/>
      <c r="M62" s="216"/>
      <c r="N62" s="10"/>
      <c r="O62" s="10"/>
      <c r="P62" s="10"/>
    </row>
    <row r="63" spans="1:16" ht="15.75">
      <c r="A63" s="212">
        <v>250404</v>
      </c>
      <c r="B63" s="218" t="s">
        <v>250</v>
      </c>
      <c r="C63" s="219">
        <v>995.8</v>
      </c>
      <c r="D63" s="220"/>
      <c r="E63" s="220"/>
      <c r="F63" s="220">
        <v>995.8</v>
      </c>
      <c r="G63" s="221"/>
      <c r="H63" s="220"/>
      <c r="I63" s="221">
        <v>995.8</v>
      </c>
      <c r="J63" s="10"/>
      <c r="K63" s="10"/>
      <c r="L63" s="10"/>
      <c r="M63" s="216"/>
      <c r="N63" s="10"/>
      <c r="O63" s="10"/>
      <c r="P63" s="10"/>
    </row>
    <row r="64" spans="1:16" s="11" customFormat="1" ht="15.75">
      <c r="A64" s="76"/>
      <c r="B64" s="252" t="s">
        <v>77</v>
      </c>
      <c r="C64" s="215">
        <v>3965930.4</v>
      </c>
      <c r="D64" s="215">
        <v>1524240.9</v>
      </c>
      <c r="E64" s="215">
        <v>313557</v>
      </c>
      <c r="F64" s="215">
        <v>2128132.5</v>
      </c>
      <c r="G64" s="215">
        <v>693730.7</v>
      </c>
      <c r="H64" s="215">
        <v>449089.9</v>
      </c>
      <c r="I64" s="224">
        <v>4659661.1</v>
      </c>
      <c r="J64" s="10"/>
      <c r="K64" s="10"/>
      <c r="L64" s="10"/>
      <c r="M64" s="216"/>
      <c r="N64" s="10"/>
      <c r="O64" s="10"/>
      <c r="P64" s="10"/>
    </row>
    <row r="65" spans="1:16" s="11" customFormat="1" ht="24" customHeight="1">
      <c r="A65" s="212" t="s">
        <v>443</v>
      </c>
      <c r="B65" s="204" t="s">
        <v>149</v>
      </c>
      <c r="C65" s="219">
        <v>92891.3</v>
      </c>
      <c r="D65" s="280"/>
      <c r="E65" s="280"/>
      <c r="F65" s="272">
        <v>92891.3</v>
      </c>
      <c r="G65" s="224"/>
      <c r="H65" s="280"/>
      <c r="I65" s="221">
        <v>92891.3</v>
      </c>
      <c r="J65" s="10"/>
      <c r="K65" s="10"/>
      <c r="L65" s="10"/>
      <c r="M65" s="216"/>
      <c r="N65" s="10"/>
      <c r="O65" s="10"/>
      <c r="P65" s="10"/>
    </row>
    <row r="66" spans="1:16" ht="15.75">
      <c r="A66" s="212" t="s">
        <v>218</v>
      </c>
      <c r="B66" s="267" t="s">
        <v>194</v>
      </c>
      <c r="C66" s="219">
        <v>1687041.8</v>
      </c>
      <c r="D66" s="220"/>
      <c r="E66" s="220"/>
      <c r="F66" s="220">
        <v>1687041.8</v>
      </c>
      <c r="G66" s="221"/>
      <c r="H66" s="220"/>
      <c r="I66" s="221">
        <v>1687041.8</v>
      </c>
      <c r="J66" s="10"/>
      <c r="K66" s="10"/>
      <c r="L66" s="10"/>
      <c r="M66" s="216"/>
      <c r="N66" s="10"/>
      <c r="O66" s="10"/>
      <c r="P66" s="10"/>
    </row>
    <row r="67" spans="1:16" s="144" customFormat="1" ht="60">
      <c r="A67" s="212" t="s">
        <v>286</v>
      </c>
      <c r="B67" s="278" t="s">
        <v>408</v>
      </c>
      <c r="C67" s="234">
        <v>3121888.9</v>
      </c>
      <c r="D67" s="272"/>
      <c r="E67" s="272"/>
      <c r="F67" s="272">
        <v>3121888.9</v>
      </c>
      <c r="G67" s="228"/>
      <c r="H67" s="228"/>
      <c r="I67" s="235">
        <v>3121888.9</v>
      </c>
      <c r="J67" s="143"/>
      <c r="K67" s="143"/>
      <c r="L67" s="143"/>
      <c r="M67" s="216"/>
      <c r="N67" s="143"/>
      <c r="O67" s="143"/>
      <c r="P67" s="143"/>
    </row>
    <row r="68" spans="1:16" ht="93" customHeight="1">
      <c r="A68" s="212" t="s">
        <v>290</v>
      </c>
      <c r="B68" s="282" t="s">
        <v>76</v>
      </c>
      <c r="C68" s="219">
        <v>828716</v>
      </c>
      <c r="D68" s="280"/>
      <c r="E68" s="280"/>
      <c r="F68" s="280">
        <v>828716</v>
      </c>
      <c r="G68" s="221"/>
      <c r="H68" s="280"/>
      <c r="I68" s="221">
        <v>828716</v>
      </c>
      <c r="J68" s="10"/>
      <c r="K68" s="10"/>
      <c r="L68" s="10"/>
      <c r="M68" s="216"/>
      <c r="N68" s="10"/>
      <c r="O68" s="10"/>
      <c r="P68" s="10"/>
    </row>
    <row r="69" spans="1:16" ht="186" customHeight="1">
      <c r="A69" s="212" t="s">
        <v>291</v>
      </c>
      <c r="B69" s="207" t="s">
        <v>183</v>
      </c>
      <c r="C69" s="219">
        <v>237229.4</v>
      </c>
      <c r="D69" s="220"/>
      <c r="E69" s="220"/>
      <c r="F69" s="234">
        <v>237229.4</v>
      </c>
      <c r="G69" s="224"/>
      <c r="H69" s="220"/>
      <c r="I69" s="221">
        <v>237229.4</v>
      </c>
      <c r="J69" s="10"/>
      <c r="K69" s="10"/>
      <c r="L69" s="10"/>
      <c r="M69" s="216"/>
      <c r="N69" s="10"/>
      <c r="O69" s="10"/>
      <c r="P69" s="10"/>
    </row>
    <row r="70" spans="1:16" s="11" customFormat="1" ht="57" customHeight="1">
      <c r="A70" s="212" t="s">
        <v>124</v>
      </c>
      <c r="B70" s="218" t="s">
        <v>184</v>
      </c>
      <c r="C70" s="219">
        <v>131647.9</v>
      </c>
      <c r="D70" s="220"/>
      <c r="E70" s="220"/>
      <c r="F70" s="234">
        <v>131647.9</v>
      </c>
      <c r="G70" s="221"/>
      <c r="H70" s="220"/>
      <c r="I70" s="221">
        <v>131647.9</v>
      </c>
      <c r="J70" s="10"/>
      <c r="K70" s="10"/>
      <c r="L70" s="10"/>
      <c r="M70" s="216"/>
      <c r="N70" s="10"/>
      <c r="O70" s="10"/>
      <c r="P70" s="10"/>
    </row>
    <row r="71" spans="1:16" s="145" customFormat="1" ht="38.25">
      <c r="A71" s="348" t="s">
        <v>289</v>
      </c>
      <c r="B71" s="207" t="s">
        <v>251</v>
      </c>
      <c r="C71" s="219">
        <v>156</v>
      </c>
      <c r="D71" s="244">
        <v>0</v>
      </c>
      <c r="E71" s="244">
        <v>0</v>
      </c>
      <c r="F71" s="220">
        <v>156</v>
      </c>
      <c r="G71" s="220">
        <v>1938</v>
      </c>
      <c r="H71" s="220">
        <v>0</v>
      </c>
      <c r="I71" s="221">
        <v>2094</v>
      </c>
      <c r="J71" s="143"/>
      <c r="K71" s="143"/>
      <c r="L71" s="143"/>
      <c r="M71" s="216"/>
      <c r="N71" s="143"/>
      <c r="O71" s="143"/>
      <c r="P71" s="143"/>
    </row>
    <row r="72" spans="1:16" s="145" customFormat="1" ht="30" customHeight="1">
      <c r="A72" s="348"/>
      <c r="B72" s="207" t="s">
        <v>2</v>
      </c>
      <c r="C72" s="219">
        <v>0</v>
      </c>
      <c r="D72" s="244"/>
      <c r="E72" s="244"/>
      <c r="F72" s="220"/>
      <c r="G72" s="220">
        <v>1938</v>
      </c>
      <c r="H72" s="244"/>
      <c r="I72" s="221">
        <v>1938</v>
      </c>
      <c r="J72" s="143"/>
      <c r="K72" s="143"/>
      <c r="L72" s="143"/>
      <c r="M72" s="216"/>
      <c r="N72" s="143"/>
      <c r="O72" s="143"/>
      <c r="P72" s="143"/>
    </row>
    <row r="73" spans="1:16" s="11" customFormat="1" ht="38.25">
      <c r="A73" s="348"/>
      <c r="B73" s="207" t="s">
        <v>455</v>
      </c>
      <c r="C73" s="219">
        <v>156</v>
      </c>
      <c r="D73" s="220"/>
      <c r="E73" s="220"/>
      <c r="F73" s="220">
        <v>156</v>
      </c>
      <c r="G73" s="221"/>
      <c r="H73" s="220"/>
      <c r="I73" s="221">
        <v>156</v>
      </c>
      <c r="J73" s="10"/>
      <c r="K73" s="10"/>
      <c r="L73" s="10"/>
      <c r="M73" s="216"/>
      <c r="N73" s="10"/>
      <c r="O73" s="10"/>
      <c r="P73" s="10"/>
    </row>
    <row r="74" spans="1:16" s="144" customFormat="1" ht="47.25" customHeight="1">
      <c r="A74" s="212" t="s">
        <v>386</v>
      </c>
      <c r="B74" s="210" t="s">
        <v>387</v>
      </c>
      <c r="C74" s="219">
        <v>0</v>
      </c>
      <c r="D74" s="219"/>
      <c r="E74" s="219"/>
      <c r="F74" s="219"/>
      <c r="G74" s="219">
        <v>57635.4</v>
      </c>
      <c r="H74" s="219"/>
      <c r="I74" s="221">
        <v>57635.4</v>
      </c>
      <c r="J74" s="143"/>
      <c r="K74" s="143"/>
      <c r="L74" s="143"/>
      <c r="M74" s="216"/>
      <c r="N74" s="143"/>
      <c r="O74" s="143"/>
      <c r="P74" s="143"/>
    </row>
    <row r="75" spans="1:16" s="11" customFormat="1" ht="81.75" customHeight="1">
      <c r="A75" s="212" t="s">
        <v>444</v>
      </c>
      <c r="B75" s="210" t="s">
        <v>217</v>
      </c>
      <c r="C75" s="219">
        <v>28693.6</v>
      </c>
      <c r="D75" s="219"/>
      <c r="E75" s="219"/>
      <c r="F75" s="219">
        <v>28693.6</v>
      </c>
      <c r="G75" s="219"/>
      <c r="H75" s="219"/>
      <c r="I75" s="221">
        <v>28693.6</v>
      </c>
      <c r="J75" s="10"/>
      <c r="K75" s="10"/>
      <c r="L75" s="10"/>
      <c r="M75" s="216"/>
      <c r="N75" s="10"/>
      <c r="O75" s="10"/>
      <c r="P75" s="10"/>
    </row>
    <row r="76" spans="1:16" s="11" customFormat="1" ht="15.75">
      <c r="A76" s="352" t="s">
        <v>407</v>
      </c>
      <c r="B76" s="352"/>
      <c r="C76" s="284">
        <v>10094195.3</v>
      </c>
      <c r="D76" s="284">
        <v>1524240.9</v>
      </c>
      <c r="E76" s="284">
        <v>313557</v>
      </c>
      <c r="F76" s="284">
        <v>8256397.4</v>
      </c>
      <c r="G76" s="284">
        <v>753304.1</v>
      </c>
      <c r="H76" s="284">
        <v>449089.9</v>
      </c>
      <c r="I76" s="224">
        <v>10847499.4</v>
      </c>
      <c r="J76" s="10"/>
      <c r="K76" s="10"/>
      <c r="L76" s="10"/>
      <c r="M76" s="216"/>
      <c r="N76" s="10"/>
      <c r="O76" s="10"/>
      <c r="P76" s="10"/>
    </row>
    <row r="77" spans="1:16" s="11" customFormat="1" ht="15.75">
      <c r="A77" s="123"/>
      <c r="B77" s="123"/>
      <c r="C77" s="124"/>
      <c r="D77" s="124"/>
      <c r="E77" s="124"/>
      <c r="F77" s="124"/>
      <c r="G77" s="124"/>
      <c r="H77" s="124"/>
      <c r="I77" s="110"/>
      <c r="K77" s="10"/>
      <c r="L77" s="10"/>
      <c r="M77" s="216"/>
      <c r="N77" s="10"/>
      <c r="O77" s="10"/>
      <c r="P77" s="10"/>
    </row>
    <row r="78" spans="1:16" s="11" customFormat="1" ht="15.75">
      <c r="A78" s="123"/>
      <c r="B78" s="123"/>
      <c r="C78" s="124"/>
      <c r="D78" s="124"/>
      <c r="E78" s="124"/>
      <c r="F78" s="124"/>
      <c r="G78" s="124"/>
      <c r="H78" s="124"/>
      <c r="I78" s="124"/>
      <c r="K78" s="10"/>
      <c r="L78" s="10"/>
      <c r="M78" s="216"/>
      <c r="N78" s="10"/>
      <c r="O78" s="10"/>
      <c r="P78" s="10"/>
    </row>
    <row r="79" spans="1:16" s="11" customFormat="1" ht="15.75">
      <c r="A79" s="123"/>
      <c r="B79" s="123"/>
      <c r="C79" s="124"/>
      <c r="D79" s="124"/>
      <c r="E79" s="124"/>
      <c r="F79" s="124"/>
      <c r="G79" s="124"/>
      <c r="H79" s="124"/>
      <c r="I79" s="124"/>
      <c r="K79" s="10"/>
      <c r="L79" s="10"/>
      <c r="M79" s="216"/>
      <c r="N79" s="10"/>
      <c r="O79" s="10"/>
      <c r="P79" s="10"/>
    </row>
    <row r="80" spans="1:16" s="11" customFormat="1" ht="15.75">
      <c r="A80" s="123"/>
      <c r="B80" s="123"/>
      <c r="C80" s="124"/>
      <c r="D80" s="124"/>
      <c r="E80" s="124"/>
      <c r="F80" s="124"/>
      <c r="G80" s="124"/>
      <c r="H80" s="124"/>
      <c r="I80" s="124"/>
      <c r="K80" s="10"/>
      <c r="L80" s="10"/>
      <c r="M80" s="216"/>
      <c r="N80" s="10"/>
      <c r="O80" s="10"/>
      <c r="P80" s="10"/>
    </row>
    <row r="81" spans="1:16" s="11" customFormat="1" ht="15.75">
      <c r="A81" s="123"/>
      <c r="B81" s="123"/>
      <c r="C81" s="124"/>
      <c r="D81" s="124"/>
      <c r="E81" s="124"/>
      <c r="F81" s="124"/>
      <c r="G81" s="124"/>
      <c r="H81" s="124"/>
      <c r="I81" s="110"/>
      <c r="K81" s="10"/>
      <c r="L81" s="10"/>
      <c r="M81" s="216"/>
      <c r="N81" s="10"/>
      <c r="O81" s="10"/>
      <c r="P81" s="10"/>
    </row>
    <row r="82" spans="1:16" s="11" customFormat="1" ht="15.75">
      <c r="A82" s="123"/>
      <c r="B82" s="123"/>
      <c r="C82" s="124"/>
      <c r="D82" s="124"/>
      <c r="E82" s="124"/>
      <c r="F82" s="124"/>
      <c r="G82" s="124"/>
      <c r="H82" s="124"/>
      <c r="I82" s="110"/>
      <c r="K82" s="10"/>
      <c r="L82" s="10"/>
      <c r="M82" s="216"/>
      <c r="N82" s="10"/>
      <c r="O82" s="10"/>
      <c r="P82" s="10"/>
    </row>
    <row r="83" spans="1:16" s="11" customFormat="1" ht="15.75">
      <c r="A83" s="123"/>
      <c r="B83" s="123"/>
      <c r="C83" s="124"/>
      <c r="D83" s="124"/>
      <c r="E83" s="124"/>
      <c r="F83" s="124"/>
      <c r="G83" s="124"/>
      <c r="H83" s="124"/>
      <c r="I83" s="110"/>
      <c r="K83" s="10"/>
      <c r="L83" s="10"/>
      <c r="M83" s="216"/>
      <c r="N83" s="10"/>
      <c r="O83" s="10"/>
      <c r="P83" s="10"/>
    </row>
    <row r="84" spans="2:16" ht="15">
      <c r="B84" s="18"/>
      <c r="C84" s="14"/>
      <c r="D84" s="14"/>
      <c r="E84" s="14"/>
      <c r="F84" s="14"/>
      <c r="G84" s="14"/>
      <c r="H84" s="14"/>
      <c r="I84" s="14"/>
      <c r="K84" s="10"/>
      <c r="L84" s="10"/>
      <c r="M84" s="216"/>
      <c r="N84" s="10"/>
      <c r="O84" s="10"/>
      <c r="P84" s="10"/>
    </row>
    <row r="85" spans="2:16" ht="15">
      <c r="B85" s="18"/>
      <c r="C85" s="13"/>
      <c r="I85" s="13"/>
      <c r="K85" s="10"/>
      <c r="L85" s="10"/>
      <c r="M85" s="216"/>
      <c r="N85" s="10"/>
      <c r="O85" s="10"/>
      <c r="P85" s="10"/>
    </row>
    <row r="86" spans="2:16" ht="15">
      <c r="B86" s="18"/>
      <c r="C86" s="13"/>
      <c r="I86" s="13"/>
      <c r="K86" s="10"/>
      <c r="L86" s="10"/>
      <c r="M86" s="216"/>
      <c r="N86" s="10"/>
      <c r="O86" s="10"/>
      <c r="P86" s="10"/>
    </row>
    <row r="87" spans="2:16" ht="15">
      <c r="B87" s="18"/>
      <c r="C87" s="13"/>
      <c r="D87" s="13"/>
      <c r="E87" s="13"/>
      <c r="F87" s="13"/>
      <c r="G87" s="13"/>
      <c r="H87" s="13"/>
      <c r="I87" s="13"/>
      <c r="K87" s="10"/>
      <c r="L87" s="10"/>
      <c r="M87" s="216"/>
      <c r="N87" s="10"/>
      <c r="O87" s="10"/>
      <c r="P87" s="10"/>
    </row>
    <row r="88" spans="2:16" ht="15">
      <c r="B88" s="18"/>
      <c r="C88" s="13"/>
      <c r="D88" s="13"/>
      <c r="E88" s="13"/>
      <c r="F88" s="13"/>
      <c r="G88" s="13"/>
      <c r="H88" s="13"/>
      <c r="I88" s="13"/>
      <c r="K88" s="10"/>
      <c r="L88" s="10"/>
      <c r="M88" s="216"/>
      <c r="N88" s="10"/>
      <c r="O88" s="10"/>
      <c r="P88" s="10"/>
    </row>
    <row r="89" spans="2:16" ht="15">
      <c r="B89" s="18"/>
      <c r="I89" s="13"/>
      <c r="K89" s="10"/>
      <c r="L89" s="10"/>
      <c r="M89" s="216"/>
      <c r="N89" s="10"/>
      <c r="O89" s="10"/>
      <c r="P89" s="10"/>
    </row>
    <row r="90" spans="2:16" ht="15">
      <c r="B90" s="18"/>
      <c r="G90" s="13"/>
      <c r="K90" s="10"/>
      <c r="L90" s="10"/>
      <c r="M90" s="216"/>
      <c r="N90" s="10"/>
      <c r="O90" s="10"/>
      <c r="P90" s="10"/>
    </row>
    <row r="91" spans="2:16" ht="15">
      <c r="B91" s="18"/>
      <c r="C91" s="13"/>
      <c r="G91" s="13"/>
      <c r="K91" s="10"/>
      <c r="L91" s="10"/>
      <c r="M91" s="216"/>
      <c r="N91" s="10"/>
      <c r="O91" s="10"/>
      <c r="P91" s="10"/>
    </row>
    <row r="92" spans="2:16" ht="15">
      <c r="B92" s="18"/>
      <c r="K92" s="10"/>
      <c r="L92" s="10"/>
      <c r="M92" s="216"/>
      <c r="N92" s="10"/>
      <c r="O92" s="10"/>
      <c r="P92" s="10"/>
    </row>
    <row r="93" spans="2:16" ht="15">
      <c r="B93" s="18"/>
      <c r="K93" s="10"/>
      <c r="L93" s="10"/>
      <c r="M93" s="216"/>
      <c r="N93" s="10"/>
      <c r="O93" s="10"/>
      <c r="P93" s="10"/>
    </row>
    <row r="94" spans="2:16" ht="15">
      <c r="B94" s="18"/>
      <c r="K94" s="10"/>
      <c r="L94" s="10"/>
      <c r="M94" s="216"/>
      <c r="N94" s="10"/>
      <c r="O94" s="10"/>
      <c r="P94" s="10"/>
    </row>
    <row r="95" spans="2:16" ht="15">
      <c r="B95" s="18"/>
      <c r="K95" s="10"/>
      <c r="L95" s="10"/>
      <c r="M95" s="216"/>
      <c r="N95" s="10"/>
      <c r="O95" s="10"/>
      <c r="P95" s="10"/>
    </row>
    <row r="96" spans="2:16" ht="15">
      <c r="B96" s="18"/>
      <c r="K96" s="10"/>
      <c r="L96" s="10"/>
      <c r="M96" s="216"/>
      <c r="N96" s="10"/>
      <c r="O96" s="10"/>
      <c r="P96" s="10"/>
    </row>
    <row r="97" spans="2:16" ht="15">
      <c r="B97" s="18"/>
      <c r="K97" s="10"/>
      <c r="L97" s="10"/>
      <c r="M97" s="216"/>
      <c r="N97" s="10"/>
      <c r="O97" s="10"/>
      <c r="P97" s="10"/>
    </row>
    <row r="98" spans="2:16" ht="15">
      <c r="B98" s="18"/>
      <c r="K98" s="10"/>
      <c r="L98" s="10"/>
      <c r="M98" s="216"/>
      <c r="N98" s="10"/>
      <c r="O98" s="10"/>
      <c r="P98" s="10"/>
    </row>
    <row r="99" spans="2:16" ht="15">
      <c r="B99" s="18"/>
      <c r="K99" s="10"/>
      <c r="L99" s="10"/>
      <c r="M99" s="216"/>
      <c r="N99" s="10"/>
      <c r="O99" s="10"/>
      <c r="P99" s="10"/>
    </row>
    <row r="100" spans="2:16" ht="15">
      <c r="B100" s="18"/>
      <c r="K100" s="10"/>
      <c r="L100" s="10"/>
      <c r="M100" s="216"/>
      <c r="N100" s="10"/>
      <c r="O100" s="10"/>
      <c r="P100" s="10"/>
    </row>
    <row r="101" spans="2:16" ht="15">
      <c r="B101" s="18"/>
      <c r="K101" s="10"/>
      <c r="L101" s="10"/>
      <c r="M101" s="216"/>
      <c r="N101" s="10"/>
      <c r="O101" s="10"/>
      <c r="P101" s="10"/>
    </row>
    <row r="102" spans="2:16" ht="15">
      <c r="B102" s="18"/>
      <c r="K102" s="10"/>
      <c r="L102" s="10"/>
      <c r="M102" s="216"/>
      <c r="N102" s="10"/>
      <c r="O102" s="10"/>
      <c r="P102" s="10"/>
    </row>
    <row r="103" spans="2:16" ht="15">
      <c r="B103" s="18"/>
      <c r="K103" s="10"/>
      <c r="L103" s="10"/>
      <c r="M103" s="216"/>
      <c r="N103" s="10"/>
      <c r="O103" s="10"/>
      <c r="P103" s="10"/>
    </row>
    <row r="104" spans="2:16" ht="15">
      <c r="B104" s="18"/>
      <c r="K104" s="10"/>
      <c r="L104" s="10"/>
      <c r="M104" s="216"/>
      <c r="N104" s="10"/>
      <c r="O104" s="10"/>
      <c r="P104" s="10"/>
    </row>
    <row r="105" spans="2:16" ht="15">
      <c r="B105" s="18"/>
      <c r="K105" s="10"/>
      <c r="L105" s="10"/>
      <c r="M105" s="216"/>
      <c r="N105" s="10"/>
      <c r="O105" s="10"/>
      <c r="P105" s="10"/>
    </row>
    <row r="106" spans="2:16" ht="15">
      <c r="B106" s="18"/>
      <c r="K106" s="10"/>
      <c r="L106" s="10"/>
      <c r="M106" s="216"/>
      <c r="N106" s="10"/>
      <c r="O106" s="10"/>
      <c r="P106" s="10"/>
    </row>
    <row r="107" spans="2:16" ht="15">
      <c r="B107" s="18"/>
      <c r="K107" s="10"/>
      <c r="L107" s="10"/>
      <c r="M107" s="216"/>
      <c r="N107" s="10"/>
      <c r="O107" s="10"/>
      <c r="P107" s="10"/>
    </row>
    <row r="108" spans="2:16" ht="15">
      <c r="B108" s="18"/>
      <c r="K108" s="10"/>
      <c r="L108" s="10"/>
      <c r="M108" s="216"/>
      <c r="N108" s="10"/>
      <c r="O108" s="10"/>
      <c r="P108" s="10"/>
    </row>
    <row r="109" spans="2:16" ht="15">
      <c r="B109" s="18"/>
      <c r="K109" s="10"/>
      <c r="L109" s="10"/>
      <c r="M109" s="216"/>
      <c r="N109" s="10"/>
      <c r="O109" s="10"/>
      <c r="P109" s="10"/>
    </row>
    <row r="110" spans="2:16" ht="15">
      <c r="B110" s="18"/>
      <c r="K110" s="10"/>
      <c r="L110" s="10"/>
      <c r="M110" s="216"/>
      <c r="N110" s="10"/>
      <c r="O110" s="10"/>
      <c r="P110" s="10"/>
    </row>
    <row r="111" spans="2:13" ht="15">
      <c r="B111" s="18"/>
      <c r="M111" s="216"/>
    </row>
    <row r="112" spans="2:13" ht="15">
      <c r="B112" s="18"/>
      <c r="M112" s="216"/>
    </row>
    <row r="113" spans="2:13" ht="15">
      <c r="B113" s="18"/>
      <c r="M113" s="216"/>
    </row>
    <row r="114" spans="2:13" ht="15">
      <c r="B114" s="18"/>
      <c r="M114" s="216"/>
    </row>
    <row r="115" spans="2:13" ht="15">
      <c r="B115" s="18"/>
      <c r="M115" s="216"/>
    </row>
    <row r="116" spans="2:13" ht="15">
      <c r="B116" s="18"/>
      <c r="M116" s="216"/>
    </row>
    <row r="117" spans="2:13" ht="15">
      <c r="B117" s="18"/>
      <c r="M117" s="216"/>
    </row>
    <row r="118" spans="2:13" ht="15">
      <c r="B118" s="18"/>
      <c r="M118" s="216"/>
    </row>
    <row r="119" spans="2:13" ht="15">
      <c r="B119" s="18"/>
      <c r="M119" s="216"/>
    </row>
    <row r="120" spans="2:13" ht="15">
      <c r="B120" s="18"/>
      <c r="M120" s="216"/>
    </row>
    <row r="121" spans="2:13" ht="15">
      <c r="B121" s="18"/>
      <c r="M121" s="216"/>
    </row>
    <row r="122" spans="2:13" ht="15">
      <c r="B122" s="18"/>
      <c r="M122" s="216"/>
    </row>
    <row r="123" spans="2:13" ht="15">
      <c r="B123" s="18"/>
      <c r="M123" s="216"/>
    </row>
    <row r="124" spans="2:13" ht="15">
      <c r="B124" s="18"/>
      <c r="M124" s="216"/>
    </row>
    <row r="125" spans="2:13" ht="15">
      <c r="B125" s="18"/>
      <c r="M125" s="216"/>
    </row>
    <row r="126" spans="2:13" ht="15">
      <c r="B126" s="18"/>
      <c r="M126" s="216"/>
    </row>
    <row r="127" spans="2:13" ht="15">
      <c r="B127" s="18"/>
      <c r="M127" s="216"/>
    </row>
    <row r="128" spans="2:13" ht="15">
      <c r="B128" s="18"/>
      <c r="M128" s="216"/>
    </row>
    <row r="129" spans="2:13" ht="15">
      <c r="B129" s="18"/>
      <c r="M129" s="216"/>
    </row>
    <row r="130" spans="2:13" ht="15">
      <c r="B130" s="18"/>
      <c r="M130" s="216"/>
    </row>
    <row r="131" spans="2:13" ht="15">
      <c r="B131" s="18"/>
      <c r="M131" s="216"/>
    </row>
    <row r="132" spans="2:13" ht="15">
      <c r="B132" s="18"/>
      <c r="M132" s="216"/>
    </row>
    <row r="133" spans="2:13" ht="15">
      <c r="B133" s="18"/>
      <c r="M133" s="216"/>
    </row>
    <row r="134" spans="2:13" ht="15">
      <c r="B134" s="18"/>
      <c r="M134" s="216"/>
    </row>
    <row r="135" spans="2:13" ht="15">
      <c r="B135" s="18"/>
      <c r="M135" s="216"/>
    </row>
    <row r="136" spans="2:13" ht="15">
      <c r="B136" s="18"/>
      <c r="M136" s="216"/>
    </row>
    <row r="137" spans="2:13" ht="15">
      <c r="B137" s="18"/>
      <c r="M137" s="216"/>
    </row>
    <row r="138" spans="2:13" ht="15">
      <c r="B138" s="18"/>
      <c r="M138" s="216"/>
    </row>
    <row r="139" spans="2:13" ht="15">
      <c r="B139" s="18"/>
      <c r="M139" s="216"/>
    </row>
    <row r="140" spans="2:13" ht="15">
      <c r="B140" s="18"/>
      <c r="M140" s="216"/>
    </row>
    <row r="141" spans="2:13" ht="15">
      <c r="B141" s="18"/>
      <c r="M141" s="216"/>
    </row>
    <row r="142" spans="2:13" ht="15">
      <c r="B142" s="18"/>
      <c r="M142" s="216"/>
    </row>
    <row r="143" spans="2:13" ht="15">
      <c r="B143" s="18"/>
      <c r="M143" s="216"/>
    </row>
    <row r="144" spans="2:13" ht="15">
      <c r="B144" s="18"/>
      <c r="M144" s="216"/>
    </row>
    <row r="145" ht="15">
      <c r="B145" s="18"/>
    </row>
    <row r="146" ht="15">
      <c r="B146" s="18"/>
    </row>
    <row r="147" ht="15">
      <c r="B147" s="18"/>
    </row>
    <row r="148" ht="15">
      <c r="B148" s="18"/>
    </row>
    <row r="149" ht="15">
      <c r="B149" s="18"/>
    </row>
    <row r="150" ht="15">
      <c r="B150" s="18"/>
    </row>
    <row r="151" ht="15">
      <c r="B151" s="18"/>
    </row>
    <row r="152" ht="15">
      <c r="B152" s="18"/>
    </row>
    <row r="153" ht="15">
      <c r="B153" s="18"/>
    </row>
    <row r="154" ht="15">
      <c r="B154" s="18"/>
    </row>
    <row r="155" ht="15">
      <c r="B155" s="18"/>
    </row>
    <row r="156" ht="15">
      <c r="B156" s="18"/>
    </row>
    <row r="157" ht="15">
      <c r="B157" s="18"/>
    </row>
    <row r="158" ht="15">
      <c r="B158" s="18"/>
    </row>
    <row r="159" ht="15">
      <c r="B159" s="18"/>
    </row>
    <row r="160" ht="15">
      <c r="B160" s="18"/>
    </row>
    <row r="161" ht="15">
      <c r="B161" s="18"/>
    </row>
    <row r="162" ht="15">
      <c r="B162" s="18"/>
    </row>
    <row r="163" ht="15">
      <c r="B163" s="18"/>
    </row>
    <row r="164" ht="15">
      <c r="B164" s="18"/>
    </row>
    <row r="165" ht="15">
      <c r="B165" s="18"/>
    </row>
    <row r="166" ht="15">
      <c r="B166" s="18"/>
    </row>
    <row r="167" ht="15">
      <c r="B167" s="18"/>
    </row>
    <row r="168" ht="15">
      <c r="B168" s="18"/>
    </row>
    <row r="169" ht="15">
      <c r="B169" s="18"/>
    </row>
    <row r="170" ht="15">
      <c r="B170" s="18"/>
    </row>
    <row r="171" ht="15">
      <c r="B171" s="18"/>
    </row>
    <row r="172" ht="15">
      <c r="B172" s="18"/>
    </row>
    <row r="173" ht="15">
      <c r="B173" s="18"/>
    </row>
    <row r="174" ht="15">
      <c r="B174" s="18"/>
    </row>
    <row r="175" ht="15">
      <c r="B175" s="18"/>
    </row>
    <row r="176" ht="15">
      <c r="B176" s="18"/>
    </row>
    <row r="177" ht="15">
      <c r="B177" s="18"/>
    </row>
    <row r="178" ht="15">
      <c r="B178" s="18"/>
    </row>
    <row r="179" ht="15">
      <c r="B179" s="18"/>
    </row>
    <row r="180" ht="15">
      <c r="B180" s="18"/>
    </row>
    <row r="181" ht="15">
      <c r="B181" s="18"/>
    </row>
    <row r="182" ht="15">
      <c r="B182" s="18"/>
    </row>
    <row r="183" ht="15">
      <c r="B183" s="18"/>
    </row>
    <row r="184" ht="15">
      <c r="B184" s="18"/>
    </row>
    <row r="185" ht="15">
      <c r="B185" s="18"/>
    </row>
    <row r="186" ht="15">
      <c r="B186" s="18"/>
    </row>
    <row r="187" ht="15">
      <c r="B187" s="18"/>
    </row>
    <row r="188" ht="15">
      <c r="B188" s="18"/>
    </row>
    <row r="189" ht="15">
      <c r="B189" s="18"/>
    </row>
    <row r="190" ht="15">
      <c r="B190" s="18"/>
    </row>
    <row r="191" ht="15">
      <c r="B191" s="18"/>
    </row>
    <row r="192" ht="15">
      <c r="B192" s="18"/>
    </row>
    <row r="193" ht="15">
      <c r="B193" s="18"/>
    </row>
    <row r="194" ht="15">
      <c r="B194" s="18"/>
    </row>
    <row r="195" ht="15">
      <c r="B195" s="18"/>
    </row>
    <row r="196" ht="15">
      <c r="B196" s="18"/>
    </row>
    <row r="197" ht="15">
      <c r="B197" s="18"/>
    </row>
    <row r="198" ht="15">
      <c r="B198" s="18"/>
    </row>
    <row r="199" ht="15">
      <c r="B199" s="18"/>
    </row>
    <row r="200" ht="15">
      <c r="B200" s="18"/>
    </row>
    <row r="201" ht="15">
      <c r="B201" s="18"/>
    </row>
    <row r="202" ht="15">
      <c r="B202" s="18"/>
    </row>
    <row r="203" ht="15">
      <c r="B203" s="18"/>
    </row>
    <row r="204" ht="15">
      <c r="B204" s="18"/>
    </row>
    <row r="205" ht="15">
      <c r="B205" s="18"/>
    </row>
    <row r="206" ht="15">
      <c r="B206" s="18"/>
    </row>
    <row r="207" ht="15">
      <c r="B207" s="18"/>
    </row>
    <row r="208" ht="15">
      <c r="B208" s="18"/>
    </row>
    <row r="209" ht="15">
      <c r="B209" s="18"/>
    </row>
    <row r="210" ht="15">
      <c r="B210" s="18"/>
    </row>
    <row r="211" ht="15">
      <c r="B211" s="18"/>
    </row>
    <row r="212" ht="15">
      <c r="B212" s="18"/>
    </row>
    <row r="213" ht="15">
      <c r="B213" s="18"/>
    </row>
    <row r="214" ht="15">
      <c r="B214" s="18"/>
    </row>
    <row r="215" ht="15">
      <c r="B215" s="18"/>
    </row>
    <row r="216" ht="15">
      <c r="B216" s="18"/>
    </row>
    <row r="217" ht="15">
      <c r="B217" s="18"/>
    </row>
    <row r="218" ht="15">
      <c r="B218" s="18"/>
    </row>
    <row r="219" ht="15">
      <c r="B219" s="18"/>
    </row>
    <row r="220" ht="15">
      <c r="B220" s="18"/>
    </row>
    <row r="221" ht="15">
      <c r="B221" s="18"/>
    </row>
    <row r="222" ht="15">
      <c r="B222" s="18"/>
    </row>
    <row r="223" ht="15">
      <c r="B223" s="18"/>
    </row>
    <row r="224" ht="15">
      <c r="B224" s="18"/>
    </row>
    <row r="225" ht="15">
      <c r="B225" s="18"/>
    </row>
    <row r="226" ht="15">
      <c r="B226" s="18"/>
    </row>
    <row r="227" ht="15">
      <c r="B227" s="18"/>
    </row>
    <row r="228" ht="15">
      <c r="B228" s="18"/>
    </row>
    <row r="229" ht="15">
      <c r="B229" s="18"/>
    </row>
    <row r="230" ht="15">
      <c r="B230" s="18"/>
    </row>
    <row r="231" ht="15">
      <c r="B231" s="18"/>
    </row>
    <row r="232" ht="15">
      <c r="B232" s="18"/>
    </row>
    <row r="233" ht="15">
      <c r="B233" s="18"/>
    </row>
    <row r="234" ht="15">
      <c r="B234" s="18"/>
    </row>
    <row r="235" ht="15">
      <c r="B235" s="18"/>
    </row>
    <row r="236" ht="15">
      <c r="B236" s="18"/>
    </row>
    <row r="237" ht="15">
      <c r="B237" s="18"/>
    </row>
    <row r="238" ht="15">
      <c r="B238" s="18"/>
    </row>
    <row r="239" ht="15">
      <c r="B239" s="18"/>
    </row>
    <row r="240" ht="15">
      <c r="B240" s="18"/>
    </row>
    <row r="241" ht="15">
      <c r="B241" s="18"/>
    </row>
    <row r="242" ht="15">
      <c r="B242" s="18"/>
    </row>
    <row r="243" ht="15">
      <c r="B243" s="18"/>
    </row>
    <row r="244" ht="15">
      <c r="B244" s="18"/>
    </row>
    <row r="245" ht="15">
      <c r="B245" s="18"/>
    </row>
    <row r="246" ht="15">
      <c r="B246" s="18"/>
    </row>
    <row r="247" ht="15">
      <c r="B247" s="18"/>
    </row>
    <row r="248" ht="15">
      <c r="B248" s="18"/>
    </row>
    <row r="249" ht="15">
      <c r="B249" s="18"/>
    </row>
    <row r="250" ht="15">
      <c r="B250" s="18"/>
    </row>
    <row r="251" ht="15">
      <c r="B251" s="18"/>
    </row>
    <row r="252" ht="15">
      <c r="B252" s="18"/>
    </row>
    <row r="253" ht="15">
      <c r="B253" s="18"/>
    </row>
    <row r="254" ht="15">
      <c r="B254" s="18"/>
    </row>
    <row r="255" ht="15">
      <c r="B255" s="18"/>
    </row>
    <row r="256" ht="15">
      <c r="B256" s="18"/>
    </row>
    <row r="257" ht="15">
      <c r="B257" s="18"/>
    </row>
    <row r="258" ht="15">
      <c r="B258" s="18"/>
    </row>
    <row r="259" ht="15">
      <c r="B259" s="18"/>
    </row>
    <row r="260" ht="15">
      <c r="B260" s="18"/>
    </row>
    <row r="261" ht="15">
      <c r="B261" s="18"/>
    </row>
    <row r="262" ht="15">
      <c r="B262" s="18"/>
    </row>
    <row r="263" ht="15">
      <c r="B263" s="18"/>
    </row>
    <row r="264" ht="15">
      <c r="B264" s="18"/>
    </row>
    <row r="265" ht="15">
      <c r="B265" s="18"/>
    </row>
    <row r="266" ht="15">
      <c r="B266" s="18"/>
    </row>
    <row r="267" ht="15">
      <c r="B267" s="18"/>
    </row>
    <row r="268" ht="15">
      <c r="B268" s="18"/>
    </row>
    <row r="269" ht="15">
      <c r="B269" s="18"/>
    </row>
    <row r="270" ht="15">
      <c r="B270" s="18"/>
    </row>
    <row r="271" ht="15">
      <c r="B271" s="18"/>
    </row>
    <row r="272" ht="15">
      <c r="B272" s="18"/>
    </row>
    <row r="273" ht="15">
      <c r="B273" s="18"/>
    </row>
    <row r="274" ht="15">
      <c r="B274" s="18"/>
    </row>
    <row r="275" ht="15">
      <c r="B275" s="18"/>
    </row>
    <row r="276" ht="15">
      <c r="B276" s="18"/>
    </row>
    <row r="277" ht="15">
      <c r="B277" s="18"/>
    </row>
    <row r="278" ht="15">
      <c r="B278" s="18"/>
    </row>
    <row r="279" ht="15">
      <c r="B279" s="18"/>
    </row>
    <row r="280" ht="15">
      <c r="B280" s="18"/>
    </row>
    <row r="281" ht="15">
      <c r="B281" s="18"/>
    </row>
    <row r="282" ht="15">
      <c r="B282" s="18"/>
    </row>
    <row r="283" ht="15">
      <c r="B283" s="18"/>
    </row>
    <row r="284" ht="15">
      <c r="B284" s="18"/>
    </row>
    <row r="285" ht="15">
      <c r="B285" s="18"/>
    </row>
    <row r="286" ht="15">
      <c r="B286" s="18"/>
    </row>
    <row r="287" ht="15">
      <c r="B287" s="18"/>
    </row>
    <row r="288" ht="15">
      <c r="B288" s="18"/>
    </row>
    <row r="289" ht="15">
      <c r="B289" s="18"/>
    </row>
    <row r="290" ht="15">
      <c r="B290" s="18"/>
    </row>
    <row r="291" ht="15">
      <c r="B291" s="18"/>
    </row>
    <row r="292" ht="15">
      <c r="B292" s="18"/>
    </row>
    <row r="293" ht="15">
      <c r="B293" s="18"/>
    </row>
    <row r="294" ht="15">
      <c r="B294" s="18"/>
    </row>
    <row r="295" ht="15">
      <c r="B295" s="18"/>
    </row>
    <row r="296" ht="15">
      <c r="B296" s="18"/>
    </row>
    <row r="297" ht="15">
      <c r="B297" s="18"/>
    </row>
    <row r="298" ht="15">
      <c r="B298" s="18"/>
    </row>
    <row r="299" ht="15">
      <c r="B299" s="18"/>
    </row>
    <row r="300" ht="15">
      <c r="B300" s="18"/>
    </row>
    <row r="301" ht="15">
      <c r="B301" s="18"/>
    </row>
    <row r="302" ht="15">
      <c r="B302" s="18"/>
    </row>
    <row r="303" ht="15">
      <c r="B303" s="18"/>
    </row>
    <row r="304" ht="15">
      <c r="B304" s="18"/>
    </row>
    <row r="305" ht="15">
      <c r="B305" s="18"/>
    </row>
    <row r="306" ht="15">
      <c r="B306" s="18"/>
    </row>
    <row r="307" ht="15">
      <c r="B307" s="18"/>
    </row>
    <row r="308" ht="15">
      <c r="B308" s="18"/>
    </row>
    <row r="309" ht="15">
      <c r="B309" s="18"/>
    </row>
    <row r="310" ht="15">
      <c r="B310" s="18"/>
    </row>
    <row r="311" ht="15">
      <c r="B311" s="18"/>
    </row>
    <row r="312" ht="15">
      <c r="B312" s="18"/>
    </row>
    <row r="313" ht="15">
      <c r="B313" s="18"/>
    </row>
    <row r="314" ht="15">
      <c r="B314" s="18"/>
    </row>
    <row r="315" ht="15">
      <c r="B315" s="18"/>
    </row>
    <row r="316" ht="15">
      <c r="B316" s="18"/>
    </row>
    <row r="317" ht="15">
      <c r="B317" s="18"/>
    </row>
    <row r="318" ht="15">
      <c r="B318" s="18"/>
    </row>
    <row r="319" ht="15">
      <c r="B319" s="18"/>
    </row>
    <row r="320" ht="15">
      <c r="B320" s="18"/>
    </row>
    <row r="321" ht="15">
      <c r="B321" s="18"/>
    </row>
    <row r="322" ht="15">
      <c r="B322" s="18"/>
    </row>
    <row r="323" ht="15">
      <c r="B323" s="18"/>
    </row>
    <row r="324" ht="15">
      <c r="B324" s="18"/>
    </row>
    <row r="325" ht="15">
      <c r="B325" s="18"/>
    </row>
    <row r="326" ht="15">
      <c r="B326" s="18"/>
    </row>
    <row r="327" ht="15">
      <c r="B327" s="18"/>
    </row>
    <row r="328" ht="15">
      <c r="B328" s="18"/>
    </row>
    <row r="329" ht="15">
      <c r="B329" s="18"/>
    </row>
    <row r="330" ht="15">
      <c r="B330" s="18"/>
    </row>
    <row r="331" ht="15">
      <c r="B331" s="18"/>
    </row>
    <row r="332" ht="15">
      <c r="B332" s="18"/>
    </row>
    <row r="333" ht="15">
      <c r="B333" s="18"/>
    </row>
    <row r="334" ht="15">
      <c r="B334" s="18"/>
    </row>
    <row r="335" ht="15">
      <c r="B335" s="18"/>
    </row>
    <row r="336" ht="15">
      <c r="B336" s="18"/>
    </row>
    <row r="337" ht="15">
      <c r="B337" s="18"/>
    </row>
    <row r="338" ht="15">
      <c r="B338" s="18"/>
    </row>
    <row r="339" ht="15">
      <c r="B339" s="18"/>
    </row>
    <row r="340" ht="15">
      <c r="B340" s="18"/>
    </row>
    <row r="341" ht="15">
      <c r="B341" s="18"/>
    </row>
    <row r="342" ht="15">
      <c r="B342" s="18"/>
    </row>
    <row r="343" ht="15">
      <c r="B343" s="18"/>
    </row>
    <row r="344" ht="15">
      <c r="B344" s="18"/>
    </row>
    <row r="345" ht="15">
      <c r="B345" s="18"/>
    </row>
    <row r="346" ht="15">
      <c r="B346" s="18"/>
    </row>
    <row r="347" ht="15">
      <c r="B347" s="18"/>
    </row>
    <row r="348" ht="15">
      <c r="B348" s="18"/>
    </row>
    <row r="349" ht="15">
      <c r="B349" s="18"/>
    </row>
    <row r="350" ht="15">
      <c r="B350" s="18"/>
    </row>
    <row r="351" ht="15">
      <c r="B351" s="18"/>
    </row>
    <row r="352" ht="15">
      <c r="B352" s="18"/>
    </row>
    <row r="353" ht="15">
      <c r="B353" s="18"/>
    </row>
    <row r="354" ht="15">
      <c r="B354" s="18"/>
    </row>
    <row r="355" ht="15">
      <c r="B355" s="18"/>
    </row>
    <row r="356" ht="15">
      <c r="B356" s="18"/>
    </row>
    <row r="357" ht="15">
      <c r="B357" s="18"/>
    </row>
    <row r="358" ht="15">
      <c r="B358" s="18"/>
    </row>
    <row r="359" ht="15">
      <c r="B359" s="18"/>
    </row>
    <row r="360" ht="15">
      <c r="B360" s="18"/>
    </row>
    <row r="361" ht="15">
      <c r="B361" s="18"/>
    </row>
    <row r="362" ht="15">
      <c r="B362" s="18"/>
    </row>
    <row r="363" ht="15">
      <c r="B363" s="18"/>
    </row>
    <row r="364" ht="15">
      <c r="B364" s="18"/>
    </row>
    <row r="365" ht="15">
      <c r="B365" s="18"/>
    </row>
    <row r="366" ht="15">
      <c r="B366" s="18"/>
    </row>
    <row r="367" ht="15">
      <c r="B367" s="18"/>
    </row>
    <row r="368" ht="15">
      <c r="B368" s="18"/>
    </row>
    <row r="369" ht="15">
      <c r="B369" s="18"/>
    </row>
    <row r="370" ht="15">
      <c r="B370" s="18"/>
    </row>
    <row r="371" ht="15">
      <c r="B371" s="18"/>
    </row>
    <row r="372" ht="15">
      <c r="B372" s="18"/>
    </row>
    <row r="373" ht="15">
      <c r="B373" s="18"/>
    </row>
    <row r="374" ht="15">
      <c r="B374" s="18"/>
    </row>
    <row r="375" ht="15">
      <c r="B375" s="18"/>
    </row>
    <row r="376" ht="15">
      <c r="B376" s="18"/>
    </row>
    <row r="377" ht="15">
      <c r="B377" s="18"/>
    </row>
    <row r="378" ht="15">
      <c r="B378" s="18"/>
    </row>
    <row r="379" ht="15">
      <c r="B379" s="18"/>
    </row>
    <row r="380" ht="15">
      <c r="B380" s="18"/>
    </row>
    <row r="381" ht="15">
      <c r="B381" s="18"/>
    </row>
    <row r="382" ht="15">
      <c r="B382" s="18"/>
    </row>
    <row r="383" ht="15">
      <c r="B383" s="18"/>
    </row>
    <row r="384" ht="15">
      <c r="B384" s="18"/>
    </row>
    <row r="385" ht="15">
      <c r="B385" s="18"/>
    </row>
    <row r="386" ht="15">
      <c r="B386" s="18"/>
    </row>
    <row r="387" ht="15">
      <c r="B387" s="18"/>
    </row>
    <row r="388" ht="15">
      <c r="B388" s="18"/>
    </row>
    <row r="389" ht="15">
      <c r="B389" s="18"/>
    </row>
    <row r="390" ht="15">
      <c r="B390" s="18"/>
    </row>
    <row r="391" ht="15">
      <c r="B391" s="18"/>
    </row>
    <row r="392" ht="15">
      <c r="B392" s="18"/>
    </row>
    <row r="393" ht="15">
      <c r="B393" s="18"/>
    </row>
    <row r="394" ht="15">
      <c r="B394" s="18"/>
    </row>
    <row r="395" ht="15">
      <c r="B395" s="18"/>
    </row>
    <row r="396" ht="15">
      <c r="B396" s="18"/>
    </row>
    <row r="397" ht="15">
      <c r="B397" s="18"/>
    </row>
    <row r="398" ht="15">
      <c r="B398" s="18"/>
    </row>
    <row r="399" ht="15">
      <c r="B399" s="18"/>
    </row>
    <row r="400" ht="15">
      <c r="B400" s="18"/>
    </row>
    <row r="401" ht="15">
      <c r="B401" s="18"/>
    </row>
    <row r="402" ht="15">
      <c r="B402" s="18"/>
    </row>
    <row r="403" ht="15">
      <c r="B403" s="18"/>
    </row>
    <row r="404" ht="15">
      <c r="B404" s="18"/>
    </row>
    <row r="405" ht="15">
      <c r="B405" s="18"/>
    </row>
    <row r="406" ht="15">
      <c r="B406" s="18"/>
    </row>
    <row r="407" ht="15">
      <c r="B407" s="18"/>
    </row>
    <row r="408" ht="15">
      <c r="B408" s="18"/>
    </row>
    <row r="409" ht="15">
      <c r="B409" s="18"/>
    </row>
    <row r="410" ht="15">
      <c r="B410" s="18"/>
    </row>
    <row r="411" ht="15">
      <c r="B411" s="18"/>
    </row>
    <row r="412" ht="15">
      <c r="B412" s="18"/>
    </row>
    <row r="413" ht="15">
      <c r="B413" s="18"/>
    </row>
    <row r="414" ht="15">
      <c r="B414" s="18"/>
    </row>
    <row r="415" ht="15">
      <c r="B415" s="18"/>
    </row>
    <row r="416" ht="15">
      <c r="B416" s="18"/>
    </row>
    <row r="417" ht="15">
      <c r="B417" s="18"/>
    </row>
    <row r="418" ht="15">
      <c r="B418" s="18"/>
    </row>
    <row r="419" ht="15">
      <c r="B419" s="18"/>
    </row>
    <row r="420" ht="15">
      <c r="B420" s="18"/>
    </row>
    <row r="421" ht="15">
      <c r="B421" s="18"/>
    </row>
    <row r="422" ht="15">
      <c r="B422" s="18"/>
    </row>
    <row r="423" ht="15">
      <c r="B423" s="18"/>
    </row>
    <row r="424" ht="15">
      <c r="B424" s="18"/>
    </row>
    <row r="425" ht="15">
      <c r="B425" s="18"/>
    </row>
    <row r="426" ht="15">
      <c r="B426" s="18"/>
    </row>
    <row r="427" ht="15">
      <c r="B427" s="18"/>
    </row>
    <row r="428" ht="15">
      <c r="B428" s="18"/>
    </row>
    <row r="429" ht="15">
      <c r="B429" s="18"/>
    </row>
    <row r="430" ht="15">
      <c r="B430" s="18"/>
    </row>
    <row r="431" ht="15">
      <c r="B431" s="18"/>
    </row>
    <row r="432" ht="15">
      <c r="B432" s="18"/>
    </row>
    <row r="433" ht="15">
      <c r="B433" s="18"/>
    </row>
    <row r="434" ht="15">
      <c r="B434" s="18"/>
    </row>
    <row r="435" ht="15">
      <c r="B435" s="18"/>
    </row>
    <row r="436" ht="15">
      <c r="B436" s="18"/>
    </row>
    <row r="437" ht="15">
      <c r="B437" s="18"/>
    </row>
    <row r="438" ht="15">
      <c r="B438" s="18"/>
    </row>
    <row r="439" ht="15">
      <c r="B439" s="18"/>
    </row>
    <row r="440" ht="15">
      <c r="B440" s="18"/>
    </row>
    <row r="441" ht="15">
      <c r="B441" s="18"/>
    </row>
    <row r="442" ht="15">
      <c r="B442" s="18"/>
    </row>
    <row r="443" ht="15">
      <c r="B443" s="18"/>
    </row>
    <row r="444" ht="15">
      <c r="B444" s="18"/>
    </row>
    <row r="445" ht="15">
      <c r="B445" s="18"/>
    </row>
    <row r="446" ht="15">
      <c r="B446" s="18"/>
    </row>
    <row r="447" ht="15">
      <c r="B447" s="18"/>
    </row>
    <row r="448" ht="15">
      <c r="B448" s="18"/>
    </row>
    <row r="449" ht="15">
      <c r="B449" s="18"/>
    </row>
    <row r="450" ht="15">
      <c r="B450" s="18"/>
    </row>
    <row r="451" ht="15">
      <c r="B451" s="18"/>
    </row>
    <row r="452" ht="15">
      <c r="B452" s="18"/>
    </row>
    <row r="453" ht="15">
      <c r="B453" s="18"/>
    </row>
    <row r="454" ht="15">
      <c r="B454" s="18"/>
    </row>
    <row r="455" ht="15">
      <c r="B455" s="18"/>
    </row>
    <row r="456" ht="15">
      <c r="B456" s="18"/>
    </row>
    <row r="457" ht="15">
      <c r="B457" s="18"/>
    </row>
    <row r="458" ht="15">
      <c r="B458" s="18"/>
    </row>
    <row r="459" ht="15">
      <c r="B459" s="18"/>
    </row>
    <row r="460" ht="15">
      <c r="B460" s="18"/>
    </row>
    <row r="461" ht="15">
      <c r="B461" s="18"/>
    </row>
    <row r="462" ht="15">
      <c r="B462" s="18"/>
    </row>
    <row r="463" ht="15">
      <c r="B463" s="18"/>
    </row>
    <row r="464" ht="15">
      <c r="B464" s="18"/>
    </row>
    <row r="465" ht="15">
      <c r="B465" s="18"/>
    </row>
  </sheetData>
  <sheetProtection/>
  <mergeCells count="17">
    <mergeCell ref="A76:B76"/>
    <mergeCell ref="A6:I6"/>
    <mergeCell ref="C9:F9"/>
    <mergeCell ref="A9:A11"/>
    <mergeCell ref="B9:B11"/>
    <mergeCell ref="G9:H9"/>
    <mergeCell ref="C10:C11"/>
    <mergeCell ref="G10:G11"/>
    <mergeCell ref="D10:F10"/>
    <mergeCell ref="A71:A73"/>
    <mergeCell ref="A47:A49"/>
    <mergeCell ref="I9:I11"/>
    <mergeCell ref="A44:A45"/>
    <mergeCell ref="G1:I1"/>
    <mergeCell ref="G2:I2"/>
    <mergeCell ref="G3:I3"/>
    <mergeCell ref="A7:I7"/>
  </mergeCells>
  <printOptions horizontalCentered="1"/>
  <pageMargins left="1.1811023622047245" right="0.3937007874015748" top="0.7874015748031497" bottom="0.7874015748031497" header="0.15748031496062992" footer="0"/>
  <pageSetup firstPageNumber="9" useFirstPageNumber="1" fitToHeight="3" fitToWidth="1" horizontalDpi="600" verticalDpi="600" orientation="portrait" paperSize="9" scale="56" r:id="rId1"/>
  <headerFooter alignWithMargins="0">
    <oddHeader>&amp;C&amp;P</oddHeader>
  </headerFooter>
  <rowBreaks count="1" manualBreakCount="1">
    <brk id="32" max="8" man="1"/>
  </rowBreaks>
</worksheet>
</file>

<file path=xl/worksheets/sheet3.xml><?xml version="1.0" encoding="utf-8"?>
<worksheet xmlns="http://schemas.openxmlformats.org/spreadsheetml/2006/main" xmlns:r="http://schemas.openxmlformats.org/officeDocument/2006/relationships">
  <sheetPr>
    <tabColor indexed="13"/>
    <pageSetUpPr fitToPage="1"/>
  </sheetPr>
  <dimension ref="A1:CF226"/>
  <sheetViews>
    <sheetView view="pageBreakPreview" zoomScale="75" zoomScaleNormal="75" zoomScaleSheetLayoutView="75" zoomScalePageLayoutView="0" workbookViewId="0" topLeftCell="A96">
      <selection activeCell="A102" sqref="A102:IV112"/>
    </sheetView>
  </sheetViews>
  <sheetFormatPr defaultColWidth="8.875" defaultRowHeight="12.75"/>
  <cols>
    <col min="1" max="1" width="10.375" style="68" customWidth="1"/>
    <col min="2" max="2" width="64.875" style="15" customWidth="1"/>
    <col min="3" max="3" width="12.875" style="3" customWidth="1"/>
    <col min="4" max="4" width="12.25390625" style="3" customWidth="1"/>
    <col min="5" max="5" width="10.75390625" style="3" customWidth="1"/>
    <col min="6" max="6" width="12.625" style="3" customWidth="1"/>
    <col min="7" max="7" width="11.875" style="3" customWidth="1"/>
    <col min="8" max="8" width="11.75390625" style="3" customWidth="1"/>
    <col min="9" max="9" width="13.625" style="3" customWidth="1"/>
    <col min="10" max="10" width="11.125" style="7" bestFit="1" customWidth="1"/>
    <col min="11" max="11" width="9.75390625" style="7" customWidth="1"/>
    <col min="12" max="16" width="9.75390625" style="7" bestFit="1" customWidth="1"/>
    <col min="17" max="33" width="12.625" style="7" customWidth="1"/>
    <col min="34" max="34" width="15.125" style="7" customWidth="1"/>
    <col min="35" max="36" width="12.375" style="7" customWidth="1"/>
    <col min="37" max="37" width="13.125" style="66" customWidth="1"/>
    <col min="38" max="38" width="9.25390625" style="66" customWidth="1"/>
    <col min="39" max="39" width="19.25390625" style="66" customWidth="1"/>
    <col min="40" max="40" width="8.875" style="66" customWidth="1"/>
    <col min="41" max="84" width="8.875" style="58" customWidth="1"/>
    <col min="85" max="16384" width="8.875" style="3" customWidth="1"/>
  </cols>
  <sheetData>
    <row r="1" spans="6:36" ht="18.75">
      <c r="F1" s="5"/>
      <c r="G1" s="350" t="s">
        <v>44</v>
      </c>
      <c r="H1" s="350"/>
      <c r="I1" s="350"/>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6"/>
      <c r="AI1" s="16"/>
      <c r="AJ1" s="16"/>
    </row>
    <row r="2" spans="6:36" ht="18.75">
      <c r="F2" s="5"/>
      <c r="G2" s="350" t="s">
        <v>185</v>
      </c>
      <c r="H2" s="350"/>
      <c r="I2" s="350"/>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4"/>
      <c r="AI2" s="4"/>
      <c r="AJ2" s="4"/>
    </row>
    <row r="3" spans="6:36" ht="18.75">
      <c r="F3" s="4"/>
      <c r="G3" s="350"/>
      <c r="H3" s="350"/>
      <c r="I3" s="350"/>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4"/>
      <c r="AI3" s="4"/>
      <c r="AJ3" s="4"/>
    </row>
    <row r="4" spans="5:11" ht="15.75">
      <c r="E4" s="16" t="s">
        <v>143</v>
      </c>
      <c r="G4" s="30"/>
      <c r="H4" s="30"/>
      <c r="K4" s="22"/>
    </row>
    <row r="5" spans="7:8" ht="15.75">
      <c r="G5" s="30"/>
      <c r="H5" s="30"/>
    </row>
    <row r="6" spans="7:12" ht="15">
      <c r="G6" s="23"/>
      <c r="H6" s="23"/>
      <c r="K6" s="22"/>
      <c r="L6" s="22"/>
    </row>
    <row r="7" spans="11:12" ht="13.5" customHeight="1">
      <c r="K7" s="22"/>
      <c r="L7" s="22"/>
    </row>
    <row r="8" spans="1:36" ht="15.75">
      <c r="A8" s="358" t="s">
        <v>221</v>
      </c>
      <c r="B8" s="358"/>
      <c r="C8" s="358"/>
      <c r="D8" s="358"/>
      <c r="E8" s="358"/>
      <c r="F8" s="358"/>
      <c r="G8" s="358"/>
      <c r="H8" s="358"/>
      <c r="I8" s="358"/>
      <c r="K8" s="29"/>
      <c r="L8" s="29"/>
      <c r="M8" s="108"/>
      <c r="N8" s="108"/>
      <c r="O8" s="108"/>
      <c r="P8" s="108"/>
      <c r="Q8" s="108"/>
      <c r="R8" s="108"/>
      <c r="S8" s="108"/>
      <c r="T8" s="108"/>
      <c r="U8" s="108"/>
      <c r="V8" s="108"/>
      <c r="W8" s="108"/>
      <c r="X8" s="108"/>
      <c r="Y8" s="108"/>
      <c r="Z8" s="108"/>
      <c r="AA8" s="108"/>
      <c r="AB8" s="108"/>
      <c r="AC8" s="108"/>
      <c r="AD8" s="108"/>
      <c r="AE8" s="108"/>
      <c r="AF8" s="108"/>
      <c r="AG8" s="108"/>
      <c r="AH8" s="108"/>
      <c r="AI8" s="108"/>
      <c r="AJ8" s="108"/>
    </row>
    <row r="9" spans="1:36" ht="15" customHeight="1">
      <c r="A9" s="358" t="s">
        <v>430</v>
      </c>
      <c r="B9" s="358"/>
      <c r="C9" s="358"/>
      <c r="D9" s="358"/>
      <c r="E9" s="358"/>
      <c r="F9" s="358"/>
      <c r="G9" s="358"/>
      <c r="H9" s="358"/>
      <c r="I9" s="358"/>
      <c r="J9" s="29"/>
      <c r="K9" s="29"/>
      <c r="L9" s="29"/>
      <c r="M9" s="108"/>
      <c r="N9" s="108"/>
      <c r="O9" s="108"/>
      <c r="P9" s="108"/>
      <c r="Q9" s="108"/>
      <c r="R9" s="108"/>
      <c r="S9" s="108"/>
      <c r="T9" s="108"/>
      <c r="U9" s="108"/>
      <c r="V9" s="108"/>
      <c r="W9" s="108"/>
      <c r="X9" s="108"/>
      <c r="Y9" s="108"/>
      <c r="Z9" s="108"/>
      <c r="AA9" s="108"/>
      <c r="AB9" s="108"/>
      <c r="AC9" s="108"/>
      <c r="AD9" s="108"/>
      <c r="AE9" s="108"/>
      <c r="AF9" s="108"/>
      <c r="AG9" s="108"/>
      <c r="AH9" s="108"/>
      <c r="AI9" s="108"/>
      <c r="AJ9" s="108"/>
    </row>
    <row r="10" spans="7:36" ht="15">
      <c r="G10" s="359" t="s">
        <v>429</v>
      </c>
      <c r="H10" s="359"/>
      <c r="I10" s="359"/>
      <c r="J10" s="29"/>
      <c r="K10" s="29"/>
      <c r="L10" s="29"/>
      <c r="M10" s="8"/>
      <c r="N10" s="8"/>
      <c r="O10" s="8"/>
      <c r="P10" s="8"/>
      <c r="Q10" s="8"/>
      <c r="R10" s="8"/>
      <c r="S10" s="8"/>
      <c r="T10" s="8"/>
      <c r="U10" s="8"/>
      <c r="V10" s="8"/>
      <c r="W10" s="8"/>
      <c r="X10" s="8"/>
      <c r="Y10" s="8"/>
      <c r="Z10" s="8"/>
      <c r="AA10" s="8"/>
      <c r="AB10" s="8"/>
      <c r="AC10" s="8"/>
      <c r="AD10" s="8"/>
      <c r="AE10" s="8"/>
      <c r="AF10" s="8"/>
      <c r="AG10" s="8"/>
      <c r="AH10" s="8"/>
      <c r="AI10" s="8"/>
      <c r="AJ10" s="8"/>
    </row>
    <row r="11" spans="1:43" ht="24.75" customHeight="1">
      <c r="A11" s="354" t="s">
        <v>238</v>
      </c>
      <c r="B11" s="361" t="s">
        <v>432</v>
      </c>
      <c r="C11" s="353" t="s">
        <v>173</v>
      </c>
      <c r="D11" s="353"/>
      <c r="E11" s="353"/>
      <c r="F11" s="353"/>
      <c r="G11" s="360" t="s">
        <v>240</v>
      </c>
      <c r="H11" s="360"/>
      <c r="I11" s="360" t="s">
        <v>428</v>
      </c>
      <c r="J11" s="355"/>
      <c r="K11" s="355"/>
      <c r="L11" s="355"/>
      <c r="M11" s="355"/>
      <c r="N11" s="355"/>
      <c r="O11" s="355"/>
      <c r="P11" s="355"/>
      <c r="Q11" s="355"/>
      <c r="R11" s="355"/>
      <c r="S11" s="355"/>
      <c r="T11" s="355"/>
      <c r="U11" s="355"/>
      <c r="V11" s="355"/>
      <c r="W11" s="355"/>
      <c r="X11" s="355"/>
      <c r="Y11" s="355"/>
      <c r="Z11" s="355"/>
      <c r="AA11" s="355"/>
      <c r="AB11" s="355"/>
      <c r="AC11" s="355"/>
      <c r="AD11" s="355"/>
      <c r="AE11" s="355"/>
      <c r="AF11" s="96"/>
      <c r="AG11" s="96"/>
      <c r="AH11" s="50"/>
      <c r="AI11" s="50"/>
      <c r="AJ11" s="50"/>
      <c r="AQ11" s="3"/>
    </row>
    <row r="12" spans="1:36" ht="25.5" customHeight="1">
      <c r="A12" s="354"/>
      <c r="B12" s="361"/>
      <c r="C12" s="353" t="s">
        <v>241</v>
      </c>
      <c r="D12" s="353" t="s">
        <v>276</v>
      </c>
      <c r="E12" s="353"/>
      <c r="F12" s="353"/>
      <c r="G12" s="353" t="s">
        <v>241</v>
      </c>
      <c r="H12" s="75" t="s">
        <v>276</v>
      </c>
      <c r="I12" s="360"/>
      <c r="J12" s="355"/>
      <c r="K12" s="355"/>
      <c r="L12" s="356"/>
      <c r="M12" s="356"/>
      <c r="N12" s="355"/>
      <c r="O12" s="356"/>
      <c r="P12" s="356"/>
      <c r="Q12" s="355"/>
      <c r="R12" s="355"/>
      <c r="S12" s="355"/>
      <c r="T12" s="355"/>
      <c r="U12" s="355"/>
      <c r="V12" s="355"/>
      <c r="W12" s="355"/>
      <c r="X12" s="355"/>
      <c r="Y12" s="355"/>
      <c r="Z12" s="355"/>
      <c r="AA12" s="357"/>
      <c r="AB12" s="357"/>
      <c r="AC12" s="355"/>
      <c r="AD12" s="355"/>
      <c r="AE12" s="355"/>
      <c r="AF12" s="96"/>
      <c r="AG12" s="96"/>
      <c r="AH12" s="50"/>
      <c r="AI12" s="50"/>
      <c r="AJ12" s="50"/>
    </row>
    <row r="13" spans="1:36" ht="58.5" customHeight="1">
      <c r="A13" s="354"/>
      <c r="B13" s="361"/>
      <c r="C13" s="353"/>
      <c r="D13" s="72" t="s">
        <v>224</v>
      </c>
      <c r="E13" s="75" t="s">
        <v>413</v>
      </c>
      <c r="F13" s="75" t="s">
        <v>414</v>
      </c>
      <c r="G13" s="353"/>
      <c r="H13" s="75" t="s">
        <v>427</v>
      </c>
      <c r="I13" s="360"/>
      <c r="J13" s="355"/>
      <c r="K13" s="355"/>
      <c r="L13" s="96"/>
      <c r="M13" s="96"/>
      <c r="N13" s="355"/>
      <c r="O13" s="96"/>
      <c r="P13" s="96"/>
      <c r="Q13" s="96"/>
      <c r="R13" s="96"/>
      <c r="S13" s="96"/>
      <c r="T13" s="96"/>
      <c r="U13" s="96"/>
      <c r="V13" s="355"/>
      <c r="W13" s="355"/>
      <c r="X13" s="355"/>
      <c r="Y13" s="355"/>
      <c r="Z13" s="355"/>
      <c r="AA13" s="109"/>
      <c r="AB13" s="109"/>
      <c r="AC13" s="355"/>
      <c r="AD13" s="355"/>
      <c r="AE13" s="355"/>
      <c r="AF13" s="96"/>
      <c r="AG13" s="96"/>
      <c r="AH13" s="50"/>
      <c r="AI13" s="50"/>
      <c r="AJ13" s="50"/>
    </row>
    <row r="14" spans="1:84" s="11" customFormat="1" ht="14.25">
      <c r="A14" s="76">
        <v>1</v>
      </c>
      <c r="B14" s="77">
        <v>2</v>
      </c>
      <c r="C14" s="78">
        <v>3</v>
      </c>
      <c r="D14" s="78">
        <v>4</v>
      </c>
      <c r="E14" s="78">
        <v>5</v>
      </c>
      <c r="F14" s="78">
        <v>6</v>
      </c>
      <c r="G14" s="78">
        <v>7</v>
      </c>
      <c r="H14" s="78">
        <v>8</v>
      </c>
      <c r="I14" s="78">
        <v>9</v>
      </c>
      <c r="J14" s="64"/>
      <c r="K14" s="64"/>
      <c r="L14" s="64"/>
      <c r="M14" s="64"/>
      <c r="N14" s="64"/>
      <c r="O14" s="64"/>
      <c r="P14" s="64"/>
      <c r="Q14" s="64"/>
      <c r="R14" s="64"/>
      <c r="S14" s="64"/>
      <c r="T14" s="64"/>
      <c r="U14" s="64"/>
      <c r="V14" s="64"/>
      <c r="W14" s="64"/>
      <c r="X14" s="96"/>
      <c r="Y14" s="64"/>
      <c r="Z14" s="64"/>
      <c r="AA14" s="64"/>
      <c r="AB14" s="64"/>
      <c r="AC14" s="64"/>
      <c r="AD14" s="64"/>
      <c r="AE14" s="64"/>
      <c r="AF14" s="64"/>
      <c r="AG14" s="64"/>
      <c r="AH14" s="64"/>
      <c r="AI14" s="64"/>
      <c r="AJ14" s="64"/>
      <c r="AK14" s="19"/>
      <c r="AL14" s="19"/>
      <c r="AM14" s="19"/>
      <c r="AN14" s="19"/>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row>
    <row r="15" spans="1:84" s="232" customFormat="1" ht="15.75">
      <c r="A15" s="76"/>
      <c r="B15" s="226" t="s">
        <v>431</v>
      </c>
      <c r="C15" s="227">
        <f>D15+E15+F15</f>
        <v>22529.4</v>
      </c>
      <c r="D15" s="227">
        <f>D16</f>
        <v>4570.3</v>
      </c>
      <c r="E15" s="227">
        <f>E16</f>
        <v>2547.7</v>
      </c>
      <c r="F15" s="227">
        <f>SUM(F16:F23)</f>
        <v>15411.4</v>
      </c>
      <c r="G15" s="227">
        <f>G16+G22</f>
        <v>10607.5</v>
      </c>
      <c r="H15" s="227">
        <f>H16+H22</f>
        <v>0</v>
      </c>
      <c r="I15" s="228">
        <f>C15+G15</f>
        <v>33136.9</v>
      </c>
      <c r="J15" s="110"/>
      <c r="K15" s="97"/>
      <c r="L15" s="97"/>
      <c r="M15" s="97"/>
      <c r="N15" s="97"/>
      <c r="O15" s="97"/>
      <c r="P15" s="97"/>
      <c r="Q15" s="97"/>
      <c r="R15" s="97"/>
      <c r="S15" s="97"/>
      <c r="T15" s="97"/>
      <c r="U15" s="97"/>
      <c r="V15" s="97"/>
      <c r="W15" s="97"/>
      <c r="X15" s="97"/>
      <c r="Y15" s="97"/>
      <c r="Z15" s="97"/>
      <c r="AA15" s="97"/>
      <c r="AB15" s="97"/>
      <c r="AC15" s="97"/>
      <c r="AD15" s="97"/>
      <c r="AE15" s="97"/>
      <c r="AF15" s="97"/>
      <c r="AG15" s="97"/>
      <c r="AH15" s="12"/>
      <c r="AI15" s="12"/>
      <c r="AJ15" s="12"/>
      <c r="AK15" s="65"/>
      <c r="AL15" s="229"/>
      <c r="AM15" s="229"/>
      <c r="AN15" s="230"/>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row>
    <row r="16" spans="1:39" ht="15.75">
      <c r="A16" s="217" t="s">
        <v>138</v>
      </c>
      <c r="B16" s="233" t="s">
        <v>58</v>
      </c>
      <c r="C16" s="234">
        <f aca="true" t="shared" si="0" ref="C16:C21">D16+E16+F16</f>
        <v>16067.6</v>
      </c>
      <c r="D16" s="234">
        <v>4570.3</v>
      </c>
      <c r="E16" s="234">
        <v>2547.7</v>
      </c>
      <c r="F16" s="234">
        <v>8949.6</v>
      </c>
      <c r="G16" s="235"/>
      <c r="H16" s="235"/>
      <c r="I16" s="235">
        <f aca="true" t="shared" si="1" ref="I16:I27">C16+G16</f>
        <v>16067.6</v>
      </c>
      <c r="J16" s="110"/>
      <c r="K16" s="97"/>
      <c r="L16" s="97"/>
      <c r="M16" s="97"/>
      <c r="N16" s="97"/>
      <c r="O16" s="97"/>
      <c r="P16" s="97"/>
      <c r="Q16" s="236"/>
      <c r="R16" s="236"/>
      <c r="S16" s="97"/>
      <c r="T16" s="97"/>
      <c r="U16" s="97"/>
      <c r="V16" s="97"/>
      <c r="W16" s="97"/>
      <c r="X16" s="236"/>
      <c r="Y16" s="97"/>
      <c r="Z16" s="97"/>
      <c r="AA16" s="97"/>
      <c r="AB16" s="97"/>
      <c r="AC16" s="97"/>
      <c r="AD16" s="97"/>
      <c r="AE16" s="97"/>
      <c r="AF16" s="97"/>
      <c r="AG16" s="97"/>
      <c r="AH16" s="22"/>
      <c r="AI16" s="22"/>
      <c r="AJ16" s="12"/>
      <c r="AK16" s="65"/>
      <c r="AL16" s="229"/>
      <c r="AM16" s="65"/>
    </row>
    <row r="17" spans="1:41" ht="15.75">
      <c r="A17" s="217" t="s">
        <v>144</v>
      </c>
      <c r="B17" s="233" t="s">
        <v>60</v>
      </c>
      <c r="C17" s="234">
        <f t="shared" si="0"/>
        <v>162</v>
      </c>
      <c r="D17" s="234"/>
      <c r="E17" s="234"/>
      <c r="F17" s="234">
        <v>162</v>
      </c>
      <c r="G17" s="235"/>
      <c r="H17" s="235"/>
      <c r="I17" s="235">
        <f t="shared" si="1"/>
        <v>162</v>
      </c>
      <c r="J17" s="110"/>
      <c r="K17" s="97"/>
      <c r="L17" s="97"/>
      <c r="M17" s="97"/>
      <c r="N17" s="97"/>
      <c r="O17" s="97"/>
      <c r="P17" s="97"/>
      <c r="Q17" s="236"/>
      <c r="R17" s="236"/>
      <c r="S17" s="97"/>
      <c r="T17" s="97"/>
      <c r="U17" s="97"/>
      <c r="V17" s="97"/>
      <c r="W17" s="97"/>
      <c r="X17" s="236"/>
      <c r="Y17" s="97"/>
      <c r="Z17" s="97"/>
      <c r="AA17" s="97"/>
      <c r="AB17" s="97"/>
      <c r="AC17" s="97"/>
      <c r="AD17" s="97"/>
      <c r="AE17" s="97"/>
      <c r="AF17" s="97"/>
      <c r="AG17" s="97"/>
      <c r="AH17" s="22"/>
      <c r="AI17" s="22"/>
      <c r="AJ17" s="12"/>
      <c r="AK17" s="65"/>
      <c r="AL17" s="229"/>
      <c r="AM17" s="237"/>
      <c r="AN17" s="19"/>
      <c r="AO17" s="19"/>
    </row>
    <row r="18" spans="1:41" ht="15.75">
      <c r="A18" s="217" t="s">
        <v>142</v>
      </c>
      <c r="B18" s="238" t="s">
        <v>433</v>
      </c>
      <c r="C18" s="234">
        <f t="shared" si="0"/>
        <v>36</v>
      </c>
      <c r="D18" s="234"/>
      <c r="E18" s="234"/>
      <c r="F18" s="234">
        <v>36</v>
      </c>
      <c r="G18" s="235"/>
      <c r="H18" s="235"/>
      <c r="I18" s="235">
        <f t="shared" si="1"/>
        <v>36</v>
      </c>
      <c r="J18" s="110"/>
      <c r="K18" s="97"/>
      <c r="L18" s="97"/>
      <c r="M18" s="97"/>
      <c r="N18" s="97"/>
      <c r="O18" s="97"/>
      <c r="P18" s="97"/>
      <c r="Q18" s="236"/>
      <c r="R18" s="236"/>
      <c r="S18" s="97"/>
      <c r="T18" s="97"/>
      <c r="U18" s="97"/>
      <c r="V18" s="97"/>
      <c r="W18" s="97"/>
      <c r="X18" s="236"/>
      <c r="Y18" s="97"/>
      <c r="Z18" s="97"/>
      <c r="AA18" s="97"/>
      <c r="AB18" s="97"/>
      <c r="AC18" s="97"/>
      <c r="AD18" s="97"/>
      <c r="AE18" s="97"/>
      <c r="AF18" s="97"/>
      <c r="AG18" s="97"/>
      <c r="AH18" s="22"/>
      <c r="AI18" s="22"/>
      <c r="AJ18" s="12"/>
      <c r="AK18" s="65"/>
      <c r="AL18" s="229"/>
      <c r="AM18" s="65"/>
      <c r="AN18" s="65"/>
      <c r="AO18" s="66"/>
    </row>
    <row r="19" spans="1:84" ht="15.75">
      <c r="A19" s="212" t="s">
        <v>52</v>
      </c>
      <c r="B19" s="240" t="s">
        <v>53</v>
      </c>
      <c r="C19" s="247">
        <f t="shared" si="0"/>
        <v>29.1</v>
      </c>
      <c r="D19" s="245"/>
      <c r="E19" s="245"/>
      <c r="F19" s="234">
        <v>29.1</v>
      </c>
      <c r="G19" s="234"/>
      <c r="H19" s="245"/>
      <c r="I19" s="235">
        <f t="shared" si="1"/>
        <v>29.1</v>
      </c>
      <c r="J19" s="110"/>
      <c r="K19" s="97"/>
      <c r="L19" s="97"/>
      <c r="M19" s="97"/>
      <c r="N19" s="97"/>
      <c r="O19" s="97"/>
      <c r="P19" s="97"/>
      <c r="AK19" s="7"/>
      <c r="AL19" s="7"/>
      <c r="AM19" s="7"/>
      <c r="AN19" s="7"/>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41" ht="15.75">
      <c r="A20" s="217" t="s">
        <v>148</v>
      </c>
      <c r="B20" s="238" t="s">
        <v>438</v>
      </c>
      <c r="C20" s="234">
        <f t="shared" si="0"/>
        <v>4489.1</v>
      </c>
      <c r="D20" s="234"/>
      <c r="E20" s="234"/>
      <c r="F20" s="234">
        <v>4489.1</v>
      </c>
      <c r="G20" s="235"/>
      <c r="H20" s="235"/>
      <c r="I20" s="235">
        <f t="shared" si="1"/>
        <v>4489.1</v>
      </c>
      <c r="J20" s="110"/>
      <c r="K20" s="97"/>
      <c r="L20" s="97"/>
      <c r="M20" s="97"/>
      <c r="N20" s="97"/>
      <c r="O20" s="97"/>
      <c r="P20" s="97"/>
      <c r="Q20" s="236"/>
      <c r="R20" s="236"/>
      <c r="S20" s="97"/>
      <c r="T20" s="97"/>
      <c r="U20" s="97"/>
      <c r="V20" s="97"/>
      <c r="W20" s="97"/>
      <c r="X20" s="236"/>
      <c r="Y20" s="97"/>
      <c r="Z20" s="97"/>
      <c r="AA20" s="97"/>
      <c r="AB20" s="97"/>
      <c r="AC20" s="97"/>
      <c r="AD20" s="97"/>
      <c r="AE20" s="97"/>
      <c r="AF20" s="97"/>
      <c r="AG20" s="97"/>
      <c r="AH20" s="22"/>
      <c r="AI20" s="22"/>
      <c r="AJ20" s="12"/>
      <c r="AK20" s="65"/>
      <c r="AL20" s="229"/>
      <c r="AM20" s="65"/>
      <c r="AN20" s="65"/>
      <c r="AO20" s="66"/>
    </row>
    <row r="21" spans="1:41" ht="15.75">
      <c r="A21" s="217" t="s">
        <v>176</v>
      </c>
      <c r="B21" s="238" t="s">
        <v>177</v>
      </c>
      <c r="C21" s="234">
        <f t="shared" si="0"/>
        <v>749.8</v>
      </c>
      <c r="D21" s="234"/>
      <c r="E21" s="234"/>
      <c r="F21" s="234">
        <v>749.8</v>
      </c>
      <c r="G21" s="235"/>
      <c r="H21" s="235"/>
      <c r="I21" s="235">
        <f t="shared" si="1"/>
        <v>749.8</v>
      </c>
      <c r="J21" s="110"/>
      <c r="K21" s="97"/>
      <c r="L21" s="97"/>
      <c r="M21" s="97"/>
      <c r="N21" s="97"/>
      <c r="O21" s="97"/>
      <c r="P21" s="97"/>
      <c r="Q21" s="236"/>
      <c r="R21" s="236"/>
      <c r="S21" s="97"/>
      <c r="T21" s="97"/>
      <c r="U21" s="97"/>
      <c r="V21" s="97"/>
      <c r="W21" s="97"/>
      <c r="X21" s="236"/>
      <c r="Y21" s="97"/>
      <c r="Z21" s="97"/>
      <c r="AA21" s="97"/>
      <c r="AB21" s="97"/>
      <c r="AC21" s="97"/>
      <c r="AD21" s="97"/>
      <c r="AE21" s="97"/>
      <c r="AF21" s="97"/>
      <c r="AG21" s="97"/>
      <c r="AH21" s="22"/>
      <c r="AI21" s="22"/>
      <c r="AJ21" s="12"/>
      <c r="AK21" s="65"/>
      <c r="AL21" s="229"/>
      <c r="AM21" s="65"/>
      <c r="AN21" s="65"/>
      <c r="AO21" s="66"/>
    </row>
    <row r="22" spans="1:41" ht="15.75">
      <c r="A22" s="217" t="s">
        <v>182</v>
      </c>
      <c r="B22" s="240" t="s">
        <v>437</v>
      </c>
      <c r="C22" s="234"/>
      <c r="D22" s="234"/>
      <c r="E22" s="234"/>
      <c r="F22" s="234"/>
      <c r="G22" s="235">
        <f>10521.4+86.1</f>
        <v>10607.5</v>
      </c>
      <c r="H22" s="235"/>
      <c r="I22" s="235">
        <f t="shared" si="1"/>
        <v>10607.5</v>
      </c>
      <c r="J22" s="110"/>
      <c r="K22" s="97"/>
      <c r="L22" s="97"/>
      <c r="M22" s="97"/>
      <c r="N22" s="97"/>
      <c r="O22" s="97"/>
      <c r="P22" s="97"/>
      <c r="Q22" s="236"/>
      <c r="R22" s="236"/>
      <c r="S22" s="97"/>
      <c r="T22" s="97"/>
      <c r="U22" s="97"/>
      <c r="V22" s="97"/>
      <c r="W22" s="97"/>
      <c r="X22" s="236"/>
      <c r="Y22" s="97"/>
      <c r="Z22" s="97"/>
      <c r="AA22" s="97"/>
      <c r="AB22" s="97"/>
      <c r="AC22" s="97"/>
      <c r="AD22" s="97"/>
      <c r="AE22" s="97"/>
      <c r="AF22" s="97"/>
      <c r="AG22" s="97"/>
      <c r="AH22" s="22"/>
      <c r="AI22" s="22"/>
      <c r="AJ22" s="12"/>
      <c r="AK22" s="65"/>
      <c r="AL22" s="229"/>
      <c r="AM22" s="65"/>
      <c r="AN22" s="65"/>
      <c r="AO22" s="66"/>
    </row>
    <row r="23" spans="1:39" ht="15.75">
      <c r="A23" s="217" t="s">
        <v>128</v>
      </c>
      <c r="B23" s="233" t="s">
        <v>405</v>
      </c>
      <c r="C23" s="234">
        <f aca="true" t="shared" si="2" ref="C23:C30">D23+E23+F23</f>
        <v>995.8</v>
      </c>
      <c r="D23" s="234"/>
      <c r="E23" s="234"/>
      <c r="F23" s="234">
        <f>835.8+160</f>
        <v>995.8</v>
      </c>
      <c r="G23" s="235"/>
      <c r="H23" s="235"/>
      <c r="I23" s="235">
        <f>C23+G23</f>
        <v>995.8</v>
      </c>
      <c r="J23" s="110"/>
      <c r="K23" s="97"/>
      <c r="L23" s="97"/>
      <c r="M23" s="97"/>
      <c r="N23" s="97"/>
      <c r="O23" s="97"/>
      <c r="P23" s="97"/>
      <c r="Q23" s="236"/>
      <c r="R23" s="236"/>
      <c r="S23" s="97"/>
      <c r="T23" s="97"/>
      <c r="U23" s="97"/>
      <c r="V23" s="97"/>
      <c r="W23" s="97"/>
      <c r="X23" s="236"/>
      <c r="Y23" s="97"/>
      <c r="Z23" s="97"/>
      <c r="AA23" s="97"/>
      <c r="AB23" s="97"/>
      <c r="AC23" s="97"/>
      <c r="AD23" s="97"/>
      <c r="AE23" s="97"/>
      <c r="AF23" s="97"/>
      <c r="AG23" s="97"/>
      <c r="AH23" s="22"/>
      <c r="AI23" s="22"/>
      <c r="AJ23" s="12"/>
      <c r="AK23" s="65"/>
      <c r="AL23" s="229"/>
      <c r="AM23" s="65"/>
    </row>
    <row r="24" spans="1:40" s="11" customFormat="1" ht="15.75">
      <c r="A24" s="213"/>
      <c r="B24" s="250" t="s">
        <v>406</v>
      </c>
      <c r="C24" s="227">
        <f t="shared" si="2"/>
        <v>1001551.7</v>
      </c>
      <c r="D24" s="227">
        <f>D25+D27+D28</f>
        <v>426569.6</v>
      </c>
      <c r="E24" s="227">
        <f>E25+E27+E28</f>
        <v>122352.2</v>
      </c>
      <c r="F24" s="227">
        <f>F25+F27+F28</f>
        <v>452629.89999999997</v>
      </c>
      <c r="G24" s="227">
        <f>G25</f>
        <v>48290.9</v>
      </c>
      <c r="H24" s="227">
        <f>H25</f>
        <v>7335.4</v>
      </c>
      <c r="I24" s="228">
        <f>C24+G24</f>
        <v>1049842.5999999999</v>
      </c>
      <c r="J24" s="110"/>
      <c r="K24" s="97">
        <f>G24-H24</f>
        <v>40955.5</v>
      </c>
      <c r="L24" s="97"/>
      <c r="M24" s="97"/>
      <c r="N24" s="97"/>
      <c r="O24" s="97"/>
      <c r="P24" s="97"/>
      <c r="Q24" s="97"/>
      <c r="R24" s="97"/>
      <c r="S24" s="97"/>
      <c r="T24" s="97"/>
      <c r="U24" s="97"/>
      <c r="V24" s="97"/>
      <c r="W24" s="97"/>
      <c r="X24" s="97"/>
      <c r="Y24" s="97"/>
      <c r="Z24" s="97"/>
      <c r="AA24" s="97"/>
      <c r="AB24" s="97"/>
      <c r="AC24" s="97"/>
      <c r="AD24" s="97"/>
      <c r="AE24" s="97"/>
      <c r="AF24" s="97"/>
      <c r="AG24" s="97"/>
      <c r="AH24" s="12"/>
      <c r="AI24" s="12"/>
      <c r="AJ24" s="12"/>
      <c r="AK24" s="65"/>
      <c r="AL24" s="229"/>
      <c r="AM24" s="254"/>
      <c r="AN24" s="254"/>
    </row>
    <row r="25" spans="1:38" ht="15.75">
      <c r="A25" s="217" t="s">
        <v>139</v>
      </c>
      <c r="B25" s="238" t="s">
        <v>452</v>
      </c>
      <c r="C25" s="234">
        <f t="shared" si="2"/>
        <v>999756.8</v>
      </c>
      <c r="D25" s="234">
        <v>425501.5</v>
      </c>
      <c r="E25" s="234">
        <v>122334</v>
      </c>
      <c r="F25" s="234">
        <v>451921.3</v>
      </c>
      <c r="G25" s="235">
        <v>48290.9</v>
      </c>
      <c r="H25" s="235">
        <v>7335.4</v>
      </c>
      <c r="I25" s="235">
        <f>C25+G25</f>
        <v>1048047.7000000001</v>
      </c>
      <c r="J25" s="110"/>
      <c r="K25" s="97"/>
      <c r="L25" s="97"/>
      <c r="M25" s="97"/>
      <c r="N25" s="97"/>
      <c r="O25" s="97"/>
      <c r="P25" s="97"/>
      <c r="Q25" s="236"/>
      <c r="R25" s="236"/>
      <c r="S25" s="97"/>
      <c r="T25" s="97"/>
      <c r="U25" s="97"/>
      <c r="V25" s="97"/>
      <c r="W25" s="97"/>
      <c r="X25" s="236"/>
      <c r="Y25" s="97"/>
      <c r="Z25" s="97"/>
      <c r="AA25" s="97"/>
      <c r="AB25" s="97"/>
      <c r="AC25" s="97"/>
      <c r="AD25" s="97"/>
      <c r="AE25" s="97"/>
      <c r="AF25" s="97"/>
      <c r="AG25" s="97"/>
      <c r="AH25" s="22"/>
      <c r="AI25" s="22"/>
      <c r="AJ25" s="12"/>
      <c r="AK25" s="65"/>
      <c r="AL25" s="229"/>
    </row>
    <row r="26" spans="1:38" ht="30">
      <c r="A26" s="217" t="s">
        <v>375</v>
      </c>
      <c r="B26" s="240" t="s">
        <v>397</v>
      </c>
      <c r="C26" s="234">
        <f t="shared" si="2"/>
        <v>455194</v>
      </c>
      <c r="D26" s="234">
        <v>204000</v>
      </c>
      <c r="E26" s="234">
        <v>53708.7</v>
      </c>
      <c r="F26" s="234">
        <v>197485.3</v>
      </c>
      <c r="G26" s="235">
        <v>34534.7</v>
      </c>
      <c r="H26" s="235"/>
      <c r="I26" s="235">
        <f>C26+G26</f>
        <v>489728.7</v>
      </c>
      <c r="J26" s="110"/>
      <c r="K26" s="97"/>
      <c r="L26" s="97"/>
      <c r="M26" s="97"/>
      <c r="N26" s="97"/>
      <c r="O26" s="97"/>
      <c r="P26" s="97"/>
      <c r="Q26" s="236"/>
      <c r="R26" s="236"/>
      <c r="S26" s="97"/>
      <c r="T26" s="97"/>
      <c r="U26" s="97"/>
      <c r="V26" s="97"/>
      <c r="W26" s="97"/>
      <c r="X26" s="236"/>
      <c r="Y26" s="97"/>
      <c r="Z26" s="97"/>
      <c r="AA26" s="97"/>
      <c r="AB26" s="97"/>
      <c r="AC26" s="97"/>
      <c r="AD26" s="97"/>
      <c r="AE26" s="97"/>
      <c r="AF26" s="97"/>
      <c r="AG26" s="97"/>
      <c r="AH26" s="22"/>
      <c r="AI26" s="22"/>
      <c r="AJ26" s="12"/>
      <c r="AK26" s="65"/>
      <c r="AL26" s="229"/>
    </row>
    <row r="27" spans="1:38" ht="30">
      <c r="A27" s="217" t="s">
        <v>45</v>
      </c>
      <c r="B27" s="238" t="s">
        <v>146</v>
      </c>
      <c r="C27" s="234">
        <f t="shared" si="2"/>
        <v>1638.9</v>
      </c>
      <c r="D27" s="234">
        <v>1068.1</v>
      </c>
      <c r="E27" s="234">
        <v>18.2</v>
      </c>
      <c r="F27" s="234">
        <v>552.6</v>
      </c>
      <c r="G27" s="235"/>
      <c r="H27" s="235"/>
      <c r="I27" s="235">
        <f t="shared" si="1"/>
        <v>1638.9</v>
      </c>
      <c r="J27" s="110"/>
      <c r="K27" s="97"/>
      <c r="L27" s="97"/>
      <c r="M27" s="97"/>
      <c r="N27" s="97"/>
      <c r="O27" s="97"/>
      <c r="P27" s="97"/>
      <c r="Q27" s="236"/>
      <c r="R27" s="236"/>
      <c r="S27" s="97"/>
      <c r="T27" s="97"/>
      <c r="U27" s="97"/>
      <c r="V27" s="97"/>
      <c r="W27" s="97"/>
      <c r="X27" s="236"/>
      <c r="Y27" s="97"/>
      <c r="Z27" s="97"/>
      <c r="AA27" s="97"/>
      <c r="AB27" s="97"/>
      <c r="AC27" s="97"/>
      <c r="AD27" s="97"/>
      <c r="AE27" s="97"/>
      <c r="AF27" s="97"/>
      <c r="AG27" s="97"/>
      <c r="AH27" s="22"/>
      <c r="AI27" s="22"/>
      <c r="AJ27" s="12"/>
      <c r="AK27" s="65"/>
      <c r="AL27" s="229"/>
    </row>
    <row r="28" spans="1:40" s="11" customFormat="1" ht="45">
      <c r="A28" s="348" t="s">
        <v>289</v>
      </c>
      <c r="B28" s="251" t="s">
        <v>251</v>
      </c>
      <c r="C28" s="234">
        <f t="shared" si="2"/>
        <v>156</v>
      </c>
      <c r="D28" s="234"/>
      <c r="E28" s="234"/>
      <c r="F28" s="234">
        <f>F29</f>
        <v>156</v>
      </c>
      <c r="G28" s="235"/>
      <c r="H28" s="234"/>
      <c r="I28" s="235">
        <f>C28+G28</f>
        <v>156</v>
      </c>
      <c r="J28" s="110"/>
      <c r="K28" s="97"/>
      <c r="L28" s="97"/>
      <c r="M28" s="97"/>
      <c r="N28" s="97"/>
      <c r="O28" s="97"/>
      <c r="P28" s="97"/>
      <c r="Q28" s="236"/>
      <c r="R28" s="236"/>
      <c r="S28" s="97"/>
      <c r="T28" s="97"/>
      <c r="U28" s="97"/>
      <c r="V28" s="97"/>
      <c r="W28" s="97"/>
      <c r="X28" s="236"/>
      <c r="Y28" s="97"/>
      <c r="Z28" s="97"/>
      <c r="AA28" s="97"/>
      <c r="AB28" s="97"/>
      <c r="AC28" s="97"/>
      <c r="AD28" s="97"/>
      <c r="AE28" s="97"/>
      <c r="AF28" s="97"/>
      <c r="AG28" s="97"/>
      <c r="AH28" s="22"/>
      <c r="AI28" s="12"/>
      <c r="AJ28" s="254"/>
      <c r="AK28" s="254"/>
      <c r="AL28" s="254"/>
      <c r="AM28" s="254"/>
      <c r="AN28" s="254"/>
    </row>
    <row r="29" spans="1:40" s="11" customFormat="1" ht="30">
      <c r="A29" s="348"/>
      <c r="B29" s="251" t="s">
        <v>245</v>
      </c>
      <c r="C29" s="234">
        <f t="shared" si="2"/>
        <v>156</v>
      </c>
      <c r="D29" s="234"/>
      <c r="E29" s="234"/>
      <c r="F29" s="234">
        <v>156</v>
      </c>
      <c r="G29" s="235"/>
      <c r="H29" s="234"/>
      <c r="I29" s="235">
        <f>C29+G29</f>
        <v>156</v>
      </c>
      <c r="J29" s="110"/>
      <c r="K29" s="97"/>
      <c r="L29" s="97"/>
      <c r="M29" s="97"/>
      <c r="N29" s="97"/>
      <c r="O29" s="97"/>
      <c r="P29" s="97"/>
      <c r="Q29" s="236"/>
      <c r="R29" s="236"/>
      <c r="S29" s="97"/>
      <c r="T29" s="97"/>
      <c r="U29" s="97"/>
      <c r="V29" s="97"/>
      <c r="W29" s="97"/>
      <c r="X29" s="236"/>
      <c r="Y29" s="97"/>
      <c r="Z29" s="97"/>
      <c r="AA29" s="97"/>
      <c r="AB29" s="97"/>
      <c r="AC29" s="97"/>
      <c r="AD29" s="97"/>
      <c r="AE29" s="97"/>
      <c r="AF29" s="97"/>
      <c r="AG29" s="97"/>
      <c r="AH29" s="255"/>
      <c r="AI29" s="12"/>
      <c r="AJ29" s="254"/>
      <c r="AK29" s="254"/>
      <c r="AL29" s="254"/>
      <c r="AM29" s="254"/>
      <c r="AN29" s="254"/>
    </row>
    <row r="30" spans="1:84" s="11" customFormat="1" ht="15.75">
      <c r="A30" s="213"/>
      <c r="B30" s="241" t="s">
        <v>116</v>
      </c>
      <c r="C30" s="227">
        <f t="shared" si="2"/>
        <v>2228798.2</v>
      </c>
      <c r="D30" s="227">
        <f>D31+D41+D42</f>
        <v>908121.8</v>
      </c>
      <c r="E30" s="227">
        <f>E31+E41+E42</f>
        <v>146879.1</v>
      </c>
      <c r="F30" s="227">
        <f>F31+F41+F42</f>
        <v>1173797.3</v>
      </c>
      <c r="G30" s="227">
        <f>G31+G41+G42</f>
        <v>89251.3</v>
      </c>
      <c r="H30" s="227">
        <f>H31+H41+H42</f>
        <v>40000</v>
      </c>
      <c r="I30" s="228">
        <f>C30+G30</f>
        <v>2318049.5</v>
      </c>
      <c r="J30" s="110"/>
      <c r="K30" s="97">
        <f>G30-H30</f>
        <v>49251.3</v>
      </c>
      <c r="L30" s="97"/>
      <c r="M30" s="97"/>
      <c r="N30" s="97"/>
      <c r="O30" s="97"/>
      <c r="P30" s="97"/>
      <c r="Q30" s="97"/>
      <c r="R30" s="97"/>
      <c r="S30" s="97"/>
      <c r="T30" s="97"/>
      <c r="U30" s="97"/>
      <c r="V30" s="97"/>
      <c r="W30" s="97"/>
      <c r="X30" s="97"/>
      <c r="Y30" s="97"/>
      <c r="Z30" s="97"/>
      <c r="AA30" s="97"/>
      <c r="AB30" s="97"/>
      <c r="AC30" s="97"/>
      <c r="AD30" s="97"/>
      <c r="AE30" s="97"/>
      <c r="AF30" s="97"/>
      <c r="AG30" s="97"/>
      <c r="AH30" s="12"/>
      <c r="AI30" s="12"/>
      <c r="AJ30" s="12"/>
      <c r="AK30" s="65"/>
      <c r="AL30" s="229"/>
      <c r="AM30" s="19"/>
      <c r="AN30" s="19"/>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row>
    <row r="31" spans="1:39" ht="30">
      <c r="A31" s="217" t="s">
        <v>140</v>
      </c>
      <c r="B31" s="233" t="s">
        <v>277</v>
      </c>
      <c r="C31" s="234">
        <f aca="true" t="shared" si="3" ref="C31:C42">D31+E31+F31</f>
        <v>2169155.4</v>
      </c>
      <c r="D31" s="234">
        <f>880595.9+3961.4</f>
        <v>884557.3</v>
      </c>
      <c r="E31" s="234">
        <v>140560.6</v>
      </c>
      <c r="F31" s="234">
        <f>1147998.9-3961.4</f>
        <v>1144037.5</v>
      </c>
      <c r="G31" s="235">
        <f>77859</f>
        <v>77859</v>
      </c>
      <c r="H31" s="235">
        <f>H40</f>
        <v>40000</v>
      </c>
      <c r="I31" s="235">
        <f>C31+G31</f>
        <v>2247014.4</v>
      </c>
      <c r="J31" s="110"/>
      <c r="K31" s="97"/>
      <c r="L31" s="97"/>
      <c r="M31" s="97"/>
      <c r="N31" s="97"/>
      <c r="O31" s="97"/>
      <c r="P31" s="97"/>
      <c r="Q31" s="236"/>
      <c r="R31" s="236"/>
      <c r="S31" s="97"/>
      <c r="T31" s="97"/>
      <c r="U31" s="97"/>
      <c r="V31" s="97"/>
      <c r="W31" s="97"/>
      <c r="X31" s="236"/>
      <c r="Y31" s="97"/>
      <c r="Z31" s="97"/>
      <c r="AA31" s="97"/>
      <c r="AB31" s="97"/>
      <c r="AC31" s="97"/>
      <c r="AD31" s="97"/>
      <c r="AE31" s="97"/>
      <c r="AF31" s="97"/>
      <c r="AG31" s="97"/>
      <c r="AH31" s="22"/>
      <c r="AI31" s="22"/>
      <c r="AJ31" s="12"/>
      <c r="AK31" s="65"/>
      <c r="AL31" s="229"/>
      <c r="AM31" s="65"/>
    </row>
    <row r="32" spans="1:39" ht="15.75">
      <c r="A32" s="217"/>
      <c r="B32" s="233" t="s">
        <v>276</v>
      </c>
      <c r="C32" s="234"/>
      <c r="D32" s="245"/>
      <c r="E32" s="245"/>
      <c r="F32" s="245"/>
      <c r="G32" s="246"/>
      <c r="H32" s="246"/>
      <c r="I32" s="235"/>
      <c r="J32" s="110"/>
      <c r="K32" s="97"/>
      <c r="L32" s="97"/>
      <c r="M32" s="97"/>
      <c r="N32" s="97"/>
      <c r="O32" s="97"/>
      <c r="P32" s="97"/>
      <c r="Q32" s="236"/>
      <c r="R32" s="236"/>
      <c r="S32" s="97"/>
      <c r="T32" s="97"/>
      <c r="U32" s="97"/>
      <c r="V32" s="97"/>
      <c r="W32" s="97"/>
      <c r="X32" s="236"/>
      <c r="Y32" s="97"/>
      <c r="Z32" s="97"/>
      <c r="AA32" s="97"/>
      <c r="AB32" s="97"/>
      <c r="AC32" s="97"/>
      <c r="AD32" s="97"/>
      <c r="AE32" s="97"/>
      <c r="AF32" s="97"/>
      <c r="AG32" s="97"/>
      <c r="AH32" s="22"/>
      <c r="AI32" s="22"/>
      <c r="AJ32" s="12"/>
      <c r="AK32" s="65"/>
      <c r="AL32" s="229"/>
      <c r="AM32" s="65"/>
    </row>
    <row r="33" spans="1:39" ht="25.5">
      <c r="A33" s="217" t="s">
        <v>145</v>
      </c>
      <c r="B33" s="243" t="s">
        <v>274</v>
      </c>
      <c r="C33" s="234">
        <f t="shared" si="3"/>
        <v>59718.3</v>
      </c>
      <c r="D33" s="234"/>
      <c r="E33" s="234"/>
      <c r="F33" s="234">
        <v>59718.3</v>
      </c>
      <c r="G33" s="235"/>
      <c r="H33" s="235"/>
      <c r="I33" s="235">
        <f aca="true" t="shared" si="4" ref="I33:I42">C33+G33</f>
        <v>59718.3</v>
      </c>
      <c r="J33" s="110"/>
      <c r="K33" s="97"/>
      <c r="L33" s="97"/>
      <c r="M33" s="97"/>
      <c r="N33" s="97"/>
      <c r="O33" s="97"/>
      <c r="P33" s="97"/>
      <c r="Q33" s="236"/>
      <c r="R33" s="236"/>
      <c r="S33" s="97"/>
      <c r="T33" s="97"/>
      <c r="U33" s="97"/>
      <c r="V33" s="97"/>
      <c r="W33" s="97"/>
      <c r="X33" s="236"/>
      <c r="Y33" s="97"/>
      <c r="Z33" s="97"/>
      <c r="AA33" s="97"/>
      <c r="AB33" s="97"/>
      <c r="AC33" s="97"/>
      <c r="AD33" s="97"/>
      <c r="AE33" s="97"/>
      <c r="AF33" s="97"/>
      <c r="AG33" s="97"/>
      <c r="AH33" s="22"/>
      <c r="AI33" s="22"/>
      <c r="AJ33" s="12"/>
      <c r="AK33" s="65"/>
      <c r="AL33" s="229"/>
      <c r="AM33" s="65"/>
    </row>
    <row r="34" spans="1:39" ht="30">
      <c r="A34" s="217"/>
      <c r="B34" s="256" t="s">
        <v>86</v>
      </c>
      <c r="C34" s="234">
        <f t="shared" si="3"/>
        <v>150957.8</v>
      </c>
      <c r="D34" s="234"/>
      <c r="E34" s="234"/>
      <c r="F34" s="234">
        <v>150957.8</v>
      </c>
      <c r="G34" s="235"/>
      <c r="H34" s="235"/>
      <c r="I34" s="235">
        <f t="shared" si="4"/>
        <v>150957.8</v>
      </c>
      <c r="J34" s="110"/>
      <c r="K34" s="97"/>
      <c r="L34" s="97"/>
      <c r="M34" s="97"/>
      <c r="N34" s="97"/>
      <c r="O34" s="97"/>
      <c r="P34" s="97"/>
      <c r="Q34" s="236"/>
      <c r="R34" s="236"/>
      <c r="S34" s="97"/>
      <c r="T34" s="97"/>
      <c r="U34" s="97"/>
      <c r="V34" s="97"/>
      <c r="W34" s="97"/>
      <c r="X34" s="236"/>
      <c r="Y34" s="97"/>
      <c r="Z34" s="97"/>
      <c r="AA34" s="97"/>
      <c r="AB34" s="97"/>
      <c r="AC34" s="97"/>
      <c r="AD34" s="97"/>
      <c r="AE34" s="97"/>
      <c r="AF34" s="97"/>
      <c r="AG34" s="97"/>
      <c r="AH34" s="22"/>
      <c r="AI34" s="22"/>
      <c r="AJ34" s="12"/>
      <c r="AK34" s="65"/>
      <c r="AL34" s="229"/>
      <c r="AM34" s="65"/>
    </row>
    <row r="35" spans="1:39" ht="15.75">
      <c r="A35" s="217"/>
      <c r="B35" s="256" t="s">
        <v>454</v>
      </c>
      <c r="C35" s="247">
        <f t="shared" si="3"/>
        <v>215918.3</v>
      </c>
      <c r="D35" s="234"/>
      <c r="E35" s="234"/>
      <c r="F35" s="234">
        <v>215918.3</v>
      </c>
      <c r="G35" s="228"/>
      <c r="H35" s="227"/>
      <c r="I35" s="235">
        <f t="shared" si="4"/>
        <v>215918.3</v>
      </c>
      <c r="J35" s="110"/>
      <c r="K35" s="97"/>
      <c r="L35" s="97"/>
      <c r="M35" s="97"/>
      <c r="N35" s="97"/>
      <c r="O35" s="97"/>
      <c r="P35" s="97"/>
      <c r="Q35" s="236"/>
      <c r="R35" s="236"/>
      <c r="S35" s="97"/>
      <c r="T35" s="97"/>
      <c r="U35" s="97"/>
      <c r="V35" s="97"/>
      <c r="W35" s="97"/>
      <c r="X35" s="236"/>
      <c r="Y35" s="97"/>
      <c r="Z35" s="97"/>
      <c r="AA35" s="97"/>
      <c r="AB35" s="97"/>
      <c r="AC35" s="97"/>
      <c r="AD35" s="97"/>
      <c r="AE35" s="97"/>
      <c r="AF35" s="97"/>
      <c r="AG35" s="97"/>
      <c r="AH35" s="22"/>
      <c r="AI35" s="22"/>
      <c r="AJ35" s="12"/>
      <c r="AK35" s="65"/>
      <c r="AL35" s="229"/>
      <c r="AM35" s="65"/>
    </row>
    <row r="36" spans="1:38" ht="30">
      <c r="A36" s="217"/>
      <c r="B36" s="256" t="s">
        <v>295</v>
      </c>
      <c r="C36" s="234">
        <f t="shared" si="3"/>
        <v>68886.9</v>
      </c>
      <c r="D36" s="234"/>
      <c r="E36" s="234"/>
      <c r="F36" s="234">
        <f>F37+F38+F39+F40</f>
        <v>68886.9</v>
      </c>
      <c r="G36" s="235"/>
      <c r="H36" s="235"/>
      <c r="I36" s="235">
        <f t="shared" si="4"/>
        <v>68886.9</v>
      </c>
      <c r="J36" s="110"/>
      <c r="K36" s="97"/>
      <c r="L36" s="97"/>
      <c r="M36" s="97"/>
      <c r="N36" s="97"/>
      <c r="O36" s="97"/>
      <c r="P36" s="97"/>
      <c r="Q36" s="236"/>
      <c r="R36" s="236"/>
      <c r="S36" s="97"/>
      <c r="T36" s="97"/>
      <c r="U36" s="97"/>
      <c r="V36" s="97"/>
      <c r="W36" s="97"/>
      <c r="X36" s="236"/>
      <c r="Y36" s="97"/>
      <c r="Z36" s="97"/>
      <c r="AA36" s="97"/>
      <c r="AB36" s="97"/>
      <c r="AC36" s="97"/>
      <c r="AD36" s="97"/>
      <c r="AE36" s="97"/>
      <c r="AF36" s="97"/>
      <c r="AG36" s="97"/>
      <c r="AH36" s="22"/>
      <c r="AI36" s="22"/>
      <c r="AJ36" s="12"/>
      <c r="AK36" s="65"/>
      <c r="AL36" s="229"/>
    </row>
    <row r="37" spans="1:38" ht="30">
      <c r="A37" s="217"/>
      <c r="B37" s="256" t="s">
        <v>198</v>
      </c>
      <c r="C37" s="234">
        <f t="shared" si="3"/>
        <v>31177.3</v>
      </c>
      <c r="D37" s="234"/>
      <c r="E37" s="234"/>
      <c r="F37" s="234">
        <v>31177.3</v>
      </c>
      <c r="G37" s="235"/>
      <c r="H37" s="235"/>
      <c r="I37" s="235">
        <f t="shared" si="4"/>
        <v>31177.3</v>
      </c>
      <c r="J37" s="110"/>
      <c r="K37" s="97"/>
      <c r="L37" s="97"/>
      <c r="M37" s="97"/>
      <c r="N37" s="97"/>
      <c r="O37" s="97"/>
      <c r="P37" s="97"/>
      <c r="Q37" s="236"/>
      <c r="R37" s="236"/>
      <c r="S37" s="97"/>
      <c r="T37" s="97"/>
      <c r="U37" s="97"/>
      <c r="V37" s="97"/>
      <c r="W37" s="97"/>
      <c r="X37" s="236"/>
      <c r="Y37" s="97"/>
      <c r="Z37" s="97"/>
      <c r="AA37" s="97"/>
      <c r="AB37" s="97"/>
      <c r="AC37" s="97"/>
      <c r="AD37" s="97"/>
      <c r="AE37" s="97"/>
      <c r="AF37" s="97"/>
      <c r="AG37" s="97"/>
      <c r="AH37" s="22"/>
      <c r="AI37" s="22"/>
      <c r="AJ37" s="12"/>
      <c r="AK37" s="65"/>
      <c r="AL37" s="229"/>
    </row>
    <row r="38" spans="1:38" ht="30">
      <c r="A38" s="217"/>
      <c r="B38" s="256" t="s">
        <v>11</v>
      </c>
      <c r="C38" s="234">
        <f t="shared" si="3"/>
        <v>19297.9</v>
      </c>
      <c r="D38" s="234"/>
      <c r="E38" s="234"/>
      <c r="F38" s="234">
        <v>19297.9</v>
      </c>
      <c r="G38" s="235"/>
      <c r="H38" s="235"/>
      <c r="I38" s="235">
        <f t="shared" si="4"/>
        <v>19297.9</v>
      </c>
      <c r="J38" s="110"/>
      <c r="K38" s="97"/>
      <c r="L38" s="97"/>
      <c r="M38" s="97"/>
      <c r="N38" s="97"/>
      <c r="O38" s="97"/>
      <c r="P38" s="97"/>
      <c r="Q38" s="236"/>
      <c r="R38" s="236"/>
      <c r="S38" s="97"/>
      <c r="T38" s="97"/>
      <c r="U38" s="97"/>
      <c r="V38" s="97"/>
      <c r="W38" s="97"/>
      <c r="X38" s="236"/>
      <c r="Y38" s="97"/>
      <c r="Z38" s="97"/>
      <c r="AA38" s="97"/>
      <c r="AB38" s="97"/>
      <c r="AC38" s="97"/>
      <c r="AD38" s="97"/>
      <c r="AE38" s="97"/>
      <c r="AF38" s="97"/>
      <c r="AG38" s="97"/>
      <c r="AH38" s="22"/>
      <c r="AI38" s="22"/>
      <c r="AJ38" s="12"/>
      <c r="AK38" s="65"/>
      <c r="AL38" s="229"/>
    </row>
    <row r="39" spans="1:38" ht="30">
      <c r="A39" s="217"/>
      <c r="B39" s="251" t="s">
        <v>154</v>
      </c>
      <c r="C39" s="234">
        <f t="shared" si="3"/>
        <v>18411.7</v>
      </c>
      <c r="D39" s="234"/>
      <c r="E39" s="234"/>
      <c r="F39" s="234">
        <v>18411.7</v>
      </c>
      <c r="G39" s="234"/>
      <c r="H39" s="234"/>
      <c r="I39" s="235">
        <f>C39+G39</f>
        <v>18411.7</v>
      </c>
      <c r="J39" s="110"/>
      <c r="K39" s="97"/>
      <c r="L39" s="97"/>
      <c r="M39" s="97"/>
      <c r="N39" s="97"/>
      <c r="O39" s="97"/>
      <c r="P39" s="97"/>
      <c r="Q39" s="236"/>
      <c r="R39" s="236"/>
      <c r="S39" s="97"/>
      <c r="T39" s="97"/>
      <c r="U39" s="97"/>
      <c r="V39" s="97"/>
      <c r="W39" s="97"/>
      <c r="X39" s="236"/>
      <c r="Y39" s="97"/>
      <c r="Z39" s="97"/>
      <c r="AA39" s="97"/>
      <c r="AB39" s="97"/>
      <c r="AC39" s="97"/>
      <c r="AD39" s="97"/>
      <c r="AE39" s="97"/>
      <c r="AF39" s="97"/>
      <c r="AG39" s="97"/>
      <c r="AH39" s="22"/>
      <c r="AI39" s="22"/>
      <c r="AJ39" s="12"/>
      <c r="AK39" s="65"/>
      <c r="AL39" s="229"/>
    </row>
    <row r="40" spans="1:16" s="249" customFormat="1" ht="53.25" customHeight="1">
      <c r="A40" s="217"/>
      <c r="B40" s="256" t="s">
        <v>415</v>
      </c>
      <c r="C40" s="247">
        <f t="shared" si="3"/>
        <v>0</v>
      </c>
      <c r="D40" s="245"/>
      <c r="E40" s="245"/>
      <c r="F40" s="234"/>
      <c r="G40" s="234">
        <f>SUM(H40)</f>
        <v>40000</v>
      </c>
      <c r="H40" s="234">
        <v>40000</v>
      </c>
      <c r="I40" s="235">
        <f t="shared" si="4"/>
        <v>40000</v>
      </c>
      <c r="J40" s="248"/>
      <c r="K40" s="248"/>
      <c r="L40" s="248"/>
      <c r="M40" s="248"/>
      <c r="N40" s="248"/>
      <c r="O40" s="248"/>
      <c r="P40" s="248"/>
    </row>
    <row r="41" spans="1:38" ht="30" customHeight="1">
      <c r="A41" s="217" t="s">
        <v>139</v>
      </c>
      <c r="B41" s="233" t="s">
        <v>117</v>
      </c>
      <c r="C41" s="234">
        <f t="shared" si="3"/>
        <v>57745.5</v>
      </c>
      <c r="D41" s="234">
        <v>22278.1</v>
      </c>
      <c r="E41" s="234">
        <v>6224.3</v>
      </c>
      <c r="F41" s="234">
        <v>29243.1</v>
      </c>
      <c r="G41" s="235">
        <v>11392.3</v>
      </c>
      <c r="H41" s="235"/>
      <c r="I41" s="235">
        <f t="shared" si="4"/>
        <v>69137.8</v>
      </c>
      <c r="J41" s="110"/>
      <c r="K41" s="97"/>
      <c r="L41" s="97"/>
      <c r="M41" s="97"/>
      <c r="N41" s="97"/>
      <c r="O41" s="97"/>
      <c r="P41" s="97"/>
      <c r="Q41" s="236"/>
      <c r="R41" s="236"/>
      <c r="S41" s="97"/>
      <c r="T41" s="97"/>
      <c r="U41" s="97"/>
      <c r="V41" s="97"/>
      <c r="W41" s="97"/>
      <c r="X41" s="236"/>
      <c r="Y41" s="97"/>
      <c r="Z41" s="97"/>
      <c r="AA41" s="97"/>
      <c r="AB41" s="97"/>
      <c r="AC41" s="97"/>
      <c r="AD41" s="97"/>
      <c r="AE41" s="97"/>
      <c r="AF41" s="97"/>
      <c r="AG41" s="97"/>
      <c r="AH41" s="22"/>
      <c r="AI41" s="22"/>
      <c r="AJ41" s="12"/>
      <c r="AK41" s="65"/>
      <c r="AL41" s="229"/>
    </row>
    <row r="42" spans="1:39" ht="15.75">
      <c r="A42" s="217" t="s">
        <v>131</v>
      </c>
      <c r="B42" s="233" t="s">
        <v>118</v>
      </c>
      <c r="C42" s="234">
        <f t="shared" si="3"/>
        <v>1897.3000000000002</v>
      </c>
      <c r="D42" s="234">
        <v>1286.4</v>
      </c>
      <c r="E42" s="234">
        <v>94.2</v>
      </c>
      <c r="F42" s="234">
        <v>516.7</v>
      </c>
      <c r="G42" s="235"/>
      <c r="H42" s="235"/>
      <c r="I42" s="235">
        <f t="shared" si="4"/>
        <v>1897.3000000000002</v>
      </c>
      <c r="J42" s="110"/>
      <c r="K42" s="97"/>
      <c r="L42" s="97"/>
      <c r="M42" s="97"/>
      <c r="N42" s="97"/>
      <c r="O42" s="97"/>
      <c r="P42" s="97"/>
      <c r="Q42" s="236"/>
      <c r="R42" s="236"/>
      <c r="S42" s="97"/>
      <c r="T42" s="97"/>
      <c r="U42" s="97"/>
      <c r="V42" s="97"/>
      <c r="W42" s="97"/>
      <c r="X42" s="236"/>
      <c r="Y42" s="97"/>
      <c r="Z42" s="97"/>
      <c r="AA42" s="97"/>
      <c r="AB42" s="97"/>
      <c r="AC42" s="97"/>
      <c r="AD42" s="97"/>
      <c r="AE42" s="97"/>
      <c r="AF42" s="97"/>
      <c r="AG42" s="97"/>
      <c r="AH42" s="22"/>
      <c r="AI42" s="22"/>
      <c r="AJ42" s="12"/>
      <c r="AK42" s="65"/>
      <c r="AL42" s="229"/>
      <c r="AM42" s="65"/>
    </row>
    <row r="43" spans="1:84" s="11" customFormat="1" ht="28.5">
      <c r="A43" s="213"/>
      <c r="B43" s="241" t="s">
        <v>110</v>
      </c>
      <c r="C43" s="227">
        <f>D43+E43+F43</f>
        <v>299630.7</v>
      </c>
      <c r="D43" s="227">
        <f>D44+D45</f>
        <v>104325.4</v>
      </c>
      <c r="E43" s="227">
        <f>E44+E45</f>
        <v>29782.7</v>
      </c>
      <c r="F43" s="227">
        <f>F44+F45</f>
        <v>165522.6</v>
      </c>
      <c r="G43" s="227">
        <f>G44+G45</f>
        <v>49579.3</v>
      </c>
      <c r="H43" s="227">
        <f>H44+H45</f>
        <v>0</v>
      </c>
      <c r="I43" s="228">
        <f>C43+G43</f>
        <v>349210</v>
      </c>
      <c r="J43" s="110"/>
      <c r="K43" s="97">
        <f>G43</f>
        <v>49579.3</v>
      </c>
      <c r="L43" s="97"/>
      <c r="M43" s="97"/>
      <c r="N43" s="97"/>
      <c r="O43" s="97"/>
      <c r="P43" s="97"/>
      <c r="Q43" s="97"/>
      <c r="R43" s="97"/>
      <c r="S43" s="97"/>
      <c r="T43" s="97"/>
      <c r="U43" s="97"/>
      <c r="V43" s="97"/>
      <c r="W43" s="97"/>
      <c r="X43" s="97"/>
      <c r="Y43" s="97"/>
      <c r="Z43" s="97"/>
      <c r="AA43" s="97"/>
      <c r="AB43" s="97"/>
      <c r="AC43" s="97"/>
      <c r="AD43" s="97"/>
      <c r="AE43" s="97"/>
      <c r="AF43" s="97"/>
      <c r="AG43" s="97"/>
      <c r="AH43" s="12"/>
      <c r="AI43" s="12"/>
      <c r="AJ43" s="12"/>
      <c r="AK43" s="65"/>
      <c r="AL43" s="229"/>
      <c r="AM43" s="19"/>
      <c r="AN43" s="19"/>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row>
    <row r="44" spans="1:38" ht="123.75" customHeight="1">
      <c r="A44" s="217" t="s">
        <v>129</v>
      </c>
      <c r="B44" s="240" t="s">
        <v>417</v>
      </c>
      <c r="C44" s="234">
        <f>D44+E44+F44</f>
        <v>234465.5</v>
      </c>
      <c r="D44" s="234">
        <v>104325.4</v>
      </c>
      <c r="E44" s="234">
        <v>29782.7</v>
      </c>
      <c r="F44" s="234">
        <v>100357.4</v>
      </c>
      <c r="G44" s="235">
        <v>49579.3</v>
      </c>
      <c r="H44" s="235"/>
      <c r="I44" s="235">
        <f>C44+G44</f>
        <v>284044.8</v>
      </c>
      <c r="J44" s="110"/>
      <c r="K44" s="97"/>
      <c r="L44" s="97"/>
      <c r="M44" s="97"/>
      <c r="N44" s="97"/>
      <c r="O44" s="97"/>
      <c r="P44" s="97"/>
      <c r="Q44" s="236"/>
      <c r="R44" s="236"/>
      <c r="S44" s="97"/>
      <c r="T44" s="97"/>
      <c r="U44" s="97"/>
      <c r="V44" s="97"/>
      <c r="W44" s="97"/>
      <c r="X44" s="236"/>
      <c r="Y44" s="97"/>
      <c r="Z44" s="97"/>
      <c r="AA44" s="97"/>
      <c r="AB44" s="97"/>
      <c r="AC44" s="97"/>
      <c r="AD44" s="97"/>
      <c r="AE44" s="97"/>
      <c r="AF44" s="97"/>
      <c r="AG44" s="97"/>
      <c r="AH44" s="242"/>
      <c r="AI44" s="242"/>
      <c r="AJ44" s="12"/>
      <c r="AK44" s="65"/>
      <c r="AL44" s="229"/>
    </row>
    <row r="45" spans="1:84" ht="105">
      <c r="A45" s="225" t="s">
        <v>425</v>
      </c>
      <c r="B45" s="240" t="s">
        <v>424</v>
      </c>
      <c r="C45" s="234">
        <f>D45+E45+F45</f>
        <v>65165.200000000004</v>
      </c>
      <c r="D45" s="234"/>
      <c r="E45" s="234"/>
      <c r="F45" s="234">
        <f>66284.6-1119.4</f>
        <v>65165.200000000004</v>
      </c>
      <c r="G45" s="235"/>
      <c r="H45" s="235"/>
      <c r="I45" s="235">
        <f>C45+G45</f>
        <v>65165.200000000004</v>
      </c>
      <c r="J45" s="110"/>
      <c r="K45" s="97"/>
      <c r="L45" s="97"/>
      <c r="M45" s="97"/>
      <c r="N45" s="97"/>
      <c r="O45" s="97"/>
      <c r="P45" s="97"/>
      <c r="Q45" s="236"/>
      <c r="R45" s="236"/>
      <c r="S45" s="97"/>
      <c r="T45" s="97"/>
      <c r="U45" s="97"/>
      <c r="V45" s="97"/>
      <c r="W45" s="97"/>
      <c r="X45" s="236"/>
      <c r="Y45" s="97"/>
      <c r="Z45" s="97"/>
      <c r="AA45" s="97"/>
      <c r="AB45" s="97"/>
      <c r="AC45" s="97"/>
      <c r="AD45" s="97"/>
      <c r="AE45" s="97"/>
      <c r="AF45" s="97"/>
      <c r="AG45" s="97"/>
      <c r="AH45" s="242"/>
      <c r="AI45" s="242"/>
      <c r="AJ45" s="12"/>
      <c r="AK45" s="65"/>
      <c r="AL45" s="229"/>
      <c r="AM45" s="7"/>
      <c r="AN45" s="7"/>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38" ht="15.75">
      <c r="A46" s="213"/>
      <c r="B46" s="226" t="s">
        <v>385</v>
      </c>
      <c r="C46" s="227">
        <f>D46+E46+F46</f>
        <v>24544.3</v>
      </c>
      <c r="D46" s="227">
        <f>SUM(D47:D47)</f>
        <v>3496.1</v>
      </c>
      <c r="E46" s="227">
        <f>SUM(E47:E47)</f>
        <v>1259.1</v>
      </c>
      <c r="F46" s="227">
        <f>SUM(F47:F47)</f>
        <v>19789.1</v>
      </c>
      <c r="G46" s="227">
        <f>SUM(G47:G47)</f>
        <v>0</v>
      </c>
      <c r="H46" s="227">
        <f>SUM(H47:H47)</f>
        <v>0</v>
      </c>
      <c r="I46" s="228">
        <f>C46+G46</f>
        <v>24544.3</v>
      </c>
      <c r="J46" s="110"/>
      <c r="K46" s="97"/>
      <c r="L46" s="97"/>
      <c r="M46" s="97"/>
      <c r="N46" s="97"/>
      <c r="O46" s="97"/>
      <c r="P46" s="97"/>
      <c r="Q46" s="97"/>
      <c r="R46" s="97"/>
      <c r="S46" s="97"/>
      <c r="T46" s="97"/>
      <c r="U46" s="97"/>
      <c r="V46" s="97"/>
      <c r="W46" s="97"/>
      <c r="X46" s="97"/>
      <c r="Y46" s="97"/>
      <c r="Z46" s="97"/>
      <c r="AA46" s="97"/>
      <c r="AB46" s="97"/>
      <c r="AC46" s="97"/>
      <c r="AD46" s="97"/>
      <c r="AE46" s="97"/>
      <c r="AF46" s="97"/>
      <c r="AG46" s="97"/>
      <c r="AH46" s="12"/>
      <c r="AI46" s="12"/>
      <c r="AJ46" s="12"/>
      <c r="AK46" s="65"/>
      <c r="AL46" s="229"/>
    </row>
    <row r="47" spans="1:38" ht="138" customHeight="1">
      <c r="A47" s="225" t="s">
        <v>0</v>
      </c>
      <c r="B47" s="240" t="s">
        <v>1</v>
      </c>
      <c r="C47" s="219">
        <f>D47+E47+F47</f>
        <v>24544.3</v>
      </c>
      <c r="D47" s="220">
        <v>3496.1</v>
      </c>
      <c r="E47" s="220">
        <v>1259.1</v>
      </c>
      <c r="F47" s="220">
        <v>19789.1</v>
      </c>
      <c r="G47" s="221"/>
      <c r="H47" s="220"/>
      <c r="I47" s="221"/>
      <c r="J47" s="110"/>
      <c r="K47" s="97"/>
      <c r="L47" s="97"/>
      <c r="M47" s="97"/>
      <c r="N47" s="97"/>
      <c r="O47" s="97"/>
      <c r="P47" s="97"/>
      <c r="Q47" s="97"/>
      <c r="R47" s="97"/>
      <c r="S47" s="97"/>
      <c r="T47" s="97"/>
      <c r="U47" s="97"/>
      <c r="V47" s="97"/>
      <c r="W47" s="97"/>
      <c r="X47" s="97"/>
      <c r="Y47" s="97"/>
      <c r="Z47" s="97"/>
      <c r="AA47" s="97"/>
      <c r="AB47" s="97"/>
      <c r="AC47" s="97"/>
      <c r="AD47" s="97"/>
      <c r="AE47" s="97"/>
      <c r="AF47" s="97"/>
      <c r="AG47" s="97"/>
      <c r="AH47" s="12"/>
      <c r="AI47" s="12"/>
      <c r="AJ47" s="12"/>
      <c r="AK47" s="65"/>
      <c r="AL47" s="229"/>
    </row>
    <row r="48" spans="1:40" s="11" customFormat="1" ht="28.5">
      <c r="A48" s="213"/>
      <c r="B48" s="250" t="s">
        <v>214</v>
      </c>
      <c r="C48" s="227">
        <f>F48</f>
        <v>2645.5</v>
      </c>
      <c r="D48" s="268">
        <v>0</v>
      </c>
      <c r="E48" s="268">
        <v>0</v>
      </c>
      <c r="F48" s="227">
        <f>F49</f>
        <v>2645.5</v>
      </c>
      <c r="G48" s="268">
        <v>0</v>
      </c>
      <c r="H48" s="268">
        <v>0</v>
      </c>
      <c r="I48" s="228">
        <f aca="true" t="shared" si="5" ref="I48:I53">C48+G48</f>
        <v>2645.5</v>
      </c>
      <c r="J48" s="110"/>
      <c r="K48" s="97"/>
      <c r="L48" s="97"/>
      <c r="M48" s="97"/>
      <c r="N48" s="97"/>
      <c r="O48" s="97"/>
      <c r="P48" s="97"/>
      <c r="Q48" s="97"/>
      <c r="R48" s="97"/>
      <c r="S48" s="97"/>
      <c r="T48" s="97"/>
      <c r="U48" s="97"/>
      <c r="V48" s="97"/>
      <c r="W48" s="97"/>
      <c r="X48" s="97"/>
      <c r="Y48" s="97"/>
      <c r="Z48" s="97"/>
      <c r="AA48" s="97"/>
      <c r="AB48" s="97"/>
      <c r="AC48" s="97"/>
      <c r="AD48" s="97"/>
      <c r="AE48" s="97"/>
      <c r="AF48" s="97"/>
      <c r="AG48" s="97"/>
      <c r="AH48" s="275"/>
      <c r="AI48" s="275"/>
      <c r="AJ48" s="12"/>
      <c r="AK48" s="237"/>
      <c r="AL48" s="229"/>
      <c r="AM48" s="254"/>
      <c r="AN48" s="254"/>
    </row>
    <row r="49" spans="1:84" ht="15.75">
      <c r="A49" s="217" t="s">
        <v>439</v>
      </c>
      <c r="B49" s="240" t="s">
        <v>440</v>
      </c>
      <c r="C49" s="234">
        <f>F49</f>
        <v>2645.5</v>
      </c>
      <c r="D49" s="245"/>
      <c r="E49" s="245"/>
      <c r="F49" s="234">
        <v>2645.5</v>
      </c>
      <c r="G49" s="246"/>
      <c r="H49" s="246"/>
      <c r="I49" s="235">
        <f t="shared" si="5"/>
        <v>2645.5</v>
      </c>
      <c r="J49" s="110"/>
      <c r="K49" s="97"/>
      <c r="L49" s="97"/>
      <c r="M49" s="97"/>
      <c r="N49" s="97"/>
      <c r="O49" s="97"/>
      <c r="P49" s="97"/>
      <c r="Q49" s="236"/>
      <c r="R49" s="236"/>
      <c r="S49" s="97"/>
      <c r="T49" s="97"/>
      <c r="U49" s="97"/>
      <c r="V49" s="97"/>
      <c r="W49" s="97"/>
      <c r="X49" s="236"/>
      <c r="Y49" s="97"/>
      <c r="Z49" s="97"/>
      <c r="AA49" s="97"/>
      <c r="AB49" s="97"/>
      <c r="AC49" s="97"/>
      <c r="AD49" s="97"/>
      <c r="AE49" s="97"/>
      <c r="AF49" s="97"/>
      <c r="AG49" s="97"/>
      <c r="AH49" s="29"/>
      <c r="AI49" s="29"/>
      <c r="AJ49" s="12"/>
      <c r="AK49" s="65"/>
      <c r="AL49" s="229"/>
      <c r="AM49" s="7"/>
      <c r="AN49" s="7"/>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40" s="11" customFormat="1" ht="28.5">
      <c r="A50" s="213"/>
      <c r="B50" s="250" t="s">
        <v>63</v>
      </c>
      <c r="C50" s="227">
        <f>F50</f>
        <v>20000</v>
      </c>
      <c r="D50" s="268">
        <v>0</v>
      </c>
      <c r="E50" s="268">
        <v>0</v>
      </c>
      <c r="F50" s="227">
        <f>F51+F52</f>
        <v>20000</v>
      </c>
      <c r="G50" s="227">
        <f>G51+G52</f>
        <v>100000</v>
      </c>
      <c r="H50" s="227">
        <f>H51+H52</f>
        <v>100000</v>
      </c>
      <c r="I50" s="228">
        <f t="shared" si="5"/>
        <v>120000</v>
      </c>
      <c r="J50" s="110"/>
      <c r="K50" s="97"/>
      <c r="L50" s="97"/>
      <c r="M50" s="97"/>
      <c r="N50" s="97"/>
      <c r="O50" s="97"/>
      <c r="P50" s="97"/>
      <c r="Q50" s="97"/>
      <c r="R50" s="97"/>
      <c r="S50" s="97"/>
      <c r="T50" s="97"/>
      <c r="U50" s="97"/>
      <c r="V50" s="97"/>
      <c r="W50" s="97"/>
      <c r="X50" s="97"/>
      <c r="Y50" s="97"/>
      <c r="Z50" s="97"/>
      <c r="AA50" s="97"/>
      <c r="AB50" s="97"/>
      <c r="AC50" s="97"/>
      <c r="AD50" s="97"/>
      <c r="AE50" s="97"/>
      <c r="AF50" s="97"/>
      <c r="AG50" s="97"/>
      <c r="AH50" s="275"/>
      <c r="AI50" s="275"/>
      <c r="AJ50" s="12"/>
      <c r="AK50" s="237"/>
      <c r="AL50" s="229"/>
      <c r="AM50" s="254"/>
      <c r="AN50" s="254"/>
    </row>
    <row r="51" spans="1:40" s="11" customFormat="1" ht="15.75">
      <c r="A51" s="217" t="s">
        <v>69</v>
      </c>
      <c r="B51" s="240" t="s">
        <v>278</v>
      </c>
      <c r="C51" s="234">
        <f>F51</f>
        <v>10000</v>
      </c>
      <c r="D51" s="227"/>
      <c r="E51" s="227"/>
      <c r="F51" s="234">
        <v>10000</v>
      </c>
      <c r="G51" s="235"/>
      <c r="H51" s="235">
        <f>G51</f>
        <v>0</v>
      </c>
      <c r="I51" s="235">
        <f t="shared" si="5"/>
        <v>10000</v>
      </c>
      <c r="J51" s="110"/>
      <c r="K51" s="97"/>
      <c r="L51" s="97"/>
      <c r="M51" s="97"/>
      <c r="N51" s="97"/>
      <c r="O51" s="97"/>
      <c r="P51" s="97"/>
      <c r="Q51" s="236"/>
      <c r="R51" s="236"/>
      <c r="S51" s="97"/>
      <c r="T51" s="97"/>
      <c r="U51" s="97"/>
      <c r="V51" s="97"/>
      <c r="W51" s="97"/>
      <c r="X51" s="236"/>
      <c r="Y51" s="97"/>
      <c r="Z51" s="97"/>
      <c r="AA51" s="97"/>
      <c r="AB51" s="97"/>
      <c r="AC51" s="97"/>
      <c r="AD51" s="97"/>
      <c r="AE51" s="97"/>
      <c r="AF51" s="97"/>
      <c r="AG51" s="97"/>
      <c r="AH51" s="275"/>
      <c r="AI51" s="275"/>
      <c r="AJ51" s="12"/>
      <c r="AK51" s="237"/>
      <c r="AL51" s="229"/>
      <c r="AM51" s="254"/>
      <c r="AN51" s="254"/>
    </row>
    <row r="52" spans="1:84" ht="15.75">
      <c r="A52" s="217" t="s">
        <v>423</v>
      </c>
      <c r="B52" s="240" t="s">
        <v>68</v>
      </c>
      <c r="C52" s="234">
        <f>F52</f>
        <v>10000</v>
      </c>
      <c r="D52" s="234"/>
      <c r="E52" s="234"/>
      <c r="F52" s="234">
        <v>10000</v>
      </c>
      <c r="G52" s="235">
        <v>100000</v>
      </c>
      <c r="H52" s="235">
        <f>G52</f>
        <v>100000</v>
      </c>
      <c r="I52" s="235">
        <f t="shared" si="5"/>
        <v>110000</v>
      </c>
      <c r="J52" s="110"/>
      <c r="K52" s="97"/>
      <c r="L52" s="97"/>
      <c r="M52" s="97"/>
      <c r="N52" s="97"/>
      <c r="O52" s="97"/>
      <c r="P52" s="97"/>
      <c r="Q52" s="236"/>
      <c r="R52" s="236"/>
      <c r="S52" s="97"/>
      <c r="T52" s="97"/>
      <c r="U52" s="97"/>
      <c r="V52" s="97"/>
      <c r="W52" s="97"/>
      <c r="X52" s="236"/>
      <c r="Y52" s="97"/>
      <c r="Z52" s="97"/>
      <c r="AA52" s="97"/>
      <c r="AB52" s="97"/>
      <c r="AC52" s="97"/>
      <c r="AD52" s="97"/>
      <c r="AE52" s="97"/>
      <c r="AF52" s="97"/>
      <c r="AG52" s="97"/>
      <c r="AH52" s="29"/>
      <c r="AI52" s="29"/>
      <c r="AJ52" s="12"/>
      <c r="AK52" s="65"/>
      <c r="AL52" s="229"/>
      <c r="AM52" s="7"/>
      <c r="AN52" s="7"/>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38" ht="15.75">
      <c r="A53" s="217"/>
      <c r="B53" s="226" t="s">
        <v>19</v>
      </c>
      <c r="C53" s="227">
        <f aca="true" t="shared" si="6" ref="C53:C59">D53+E53+F53</f>
        <v>241294.9</v>
      </c>
      <c r="D53" s="227">
        <f>SUM(D54:D59)</f>
        <v>52028.2</v>
      </c>
      <c r="E53" s="227">
        <f>SUM(E54:E59)</f>
        <v>7993.8</v>
      </c>
      <c r="F53" s="227">
        <f>SUM(F54:F59)</f>
        <v>181272.9</v>
      </c>
      <c r="G53" s="227">
        <f>SUM(G54:G59)</f>
        <v>4235</v>
      </c>
      <c r="H53" s="227">
        <f>SUM(H54:H59)</f>
        <v>0</v>
      </c>
      <c r="I53" s="228">
        <f t="shared" si="5"/>
        <v>245529.9</v>
      </c>
      <c r="J53" s="110">
        <f>G53</f>
        <v>4235</v>
      </c>
      <c r="K53" s="97">
        <f>G53</f>
        <v>4235</v>
      </c>
      <c r="L53" s="97"/>
      <c r="M53" s="97"/>
      <c r="N53" s="97"/>
      <c r="O53" s="97"/>
      <c r="P53" s="97"/>
      <c r="Q53" s="97"/>
      <c r="R53" s="97"/>
      <c r="S53" s="97"/>
      <c r="T53" s="97"/>
      <c r="U53" s="97"/>
      <c r="V53" s="97"/>
      <c r="W53" s="97"/>
      <c r="X53" s="97"/>
      <c r="Y53" s="97"/>
      <c r="Z53" s="97"/>
      <c r="AA53" s="97"/>
      <c r="AB53" s="97"/>
      <c r="AC53" s="97"/>
      <c r="AD53" s="97"/>
      <c r="AE53" s="97"/>
      <c r="AF53" s="97"/>
      <c r="AG53" s="97"/>
      <c r="AH53" s="12"/>
      <c r="AI53" s="12"/>
      <c r="AJ53" s="12"/>
      <c r="AK53" s="65"/>
      <c r="AL53" s="229"/>
    </row>
    <row r="54" spans="1:38" ht="15.75">
      <c r="A54" s="217" t="s">
        <v>287</v>
      </c>
      <c r="B54" s="240" t="s">
        <v>411</v>
      </c>
      <c r="C54" s="234">
        <f t="shared" si="6"/>
        <v>107311</v>
      </c>
      <c r="D54" s="234"/>
      <c r="E54" s="234"/>
      <c r="F54" s="234">
        <v>107311</v>
      </c>
      <c r="G54" s="235"/>
      <c r="H54" s="235">
        <f>G54</f>
        <v>0</v>
      </c>
      <c r="I54" s="235">
        <f aca="true" t="shared" si="7" ref="I54:I59">C54+G54</f>
        <v>107311</v>
      </c>
      <c r="J54" s="110"/>
      <c r="K54" s="97"/>
      <c r="L54" s="97"/>
      <c r="M54" s="97"/>
      <c r="N54" s="97"/>
      <c r="O54" s="97"/>
      <c r="P54" s="97"/>
      <c r="Q54" s="236"/>
      <c r="R54" s="236"/>
      <c r="S54" s="97"/>
      <c r="T54" s="97"/>
      <c r="U54" s="97"/>
      <c r="V54" s="97"/>
      <c r="W54" s="97"/>
      <c r="X54" s="236"/>
      <c r="Y54" s="97"/>
      <c r="Z54" s="97"/>
      <c r="AA54" s="97"/>
      <c r="AB54" s="97"/>
      <c r="AC54" s="97"/>
      <c r="AD54" s="97"/>
      <c r="AE54" s="97"/>
      <c r="AF54" s="97"/>
      <c r="AG54" s="97"/>
      <c r="AH54" s="22"/>
      <c r="AI54" s="22"/>
      <c r="AJ54" s="12"/>
      <c r="AK54" s="65"/>
      <c r="AL54" s="229"/>
    </row>
    <row r="55" spans="1:38" ht="30">
      <c r="A55" s="217" t="s">
        <v>288</v>
      </c>
      <c r="B55" s="240" t="s">
        <v>267</v>
      </c>
      <c r="C55" s="234">
        <f t="shared" si="6"/>
        <v>35316.9</v>
      </c>
      <c r="D55" s="234">
        <v>209.4</v>
      </c>
      <c r="E55" s="234">
        <v>22</v>
      </c>
      <c r="F55" s="234">
        <v>35085.5</v>
      </c>
      <c r="G55" s="235"/>
      <c r="H55" s="235"/>
      <c r="I55" s="235">
        <f t="shared" si="7"/>
        <v>35316.9</v>
      </c>
      <c r="J55" s="110"/>
      <c r="K55" s="97"/>
      <c r="L55" s="97"/>
      <c r="M55" s="97"/>
      <c r="N55" s="97"/>
      <c r="O55" s="97"/>
      <c r="P55" s="97"/>
      <c r="Q55" s="236"/>
      <c r="R55" s="236"/>
      <c r="S55" s="97"/>
      <c r="T55" s="97"/>
      <c r="U55" s="97"/>
      <c r="V55" s="97"/>
      <c r="W55" s="97"/>
      <c r="X55" s="236"/>
      <c r="Y55" s="97"/>
      <c r="Z55" s="97"/>
      <c r="AA55" s="97"/>
      <c r="AB55" s="97"/>
      <c r="AC55" s="97"/>
      <c r="AD55" s="97"/>
      <c r="AE55" s="97"/>
      <c r="AF55" s="97"/>
      <c r="AG55" s="97"/>
      <c r="AH55" s="22"/>
      <c r="AI55" s="22"/>
      <c r="AJ55" s="12"/>
      <c r="AK55" s="65"/>
      <c r="AL55" s="229"/>
    </row>
    <row r="56" spans="1:38" ht="45">
      <c r="A56" s="217" t="s">
        <v>436</v>
      </c>
      <c r="B56" s="233" t="s">
        <v>114</v>
      </c>
      <c r="C56" s="234">
        <f t="shared" si="6"/>
        <v>29833</v>
      </c>
      <c r="D56" s="234">
        <v>16270.3</v>
      </c>
      <c r="E56" s="234">
        <v>3314.7</v>
      </c>
      <c r="F56" s="234">
        <v>10248</v>
      </c>
      <c r="G56" s="235">
        <v>1624.9</v>
      </c>
      <c r="H56" s="235"/>
      <c r="I56" s="235">
        <f t="shared" si="7"/>
        <v>31457.9</v>
      </c>
      <c r="J56" s="110"/>
      <c r="K56" s="97"/>
      <c r="L56" s="97"/>
      <c r="M56" s="97"/>
      <c r="N56" s="97"/>
      <c r="O56" s="97"/>
      <c r="P56" s="97"/>
      <c r="Q56" s="236"/>
      <c r="R56" s="236"/>
      <c r="S56" s="97"/>
      <c r="T56" s="97"/>
      <c r="U56" s="97"/>
      <c r="V56" s="97"/>
      <c r="W56" s="97"/>
      <c r="X56" s="236"/>
      <c r="Y56" s="97"/>
      <c r="Z56" s="97"/>
      <c r="AA56" s="97"/>
      <c r="AB56" s="97"/>
      <c r="AC56" s="97"/>
      <c r="AD56" s="97"/>
      <c r="AE56" s="97"/>
      <c r="AF56" s="97"/>
      <c r="AG56" s="97"/>
      <c r="AH56" s="22"/>
      <c r="AI56" s="22"/>
      <c r="AJ56" s="12"/>
      <c r="AK56" s="65"/>
      <c r="AL56" s="229"/>
    </row>
    <row r="57" spans="1:38" ht="15.75">
      <c r="A57" s="217" t="s">
        <v>125</v>
      </c>
      <c r="B57" s="233" t="s">
        <v>269</v>
      </c>
      <c r="C57" s="234">
        <f t="shared" si="6"/>
        <v>1744.9</v>
      </c>
      <c r="D57" s="234">
        <v>524.5</v>
      </c>
      <c r="E57" s="234">
        <v>9</v>
      </c>
      <c r="F57" s="234">
        <v>1211.4</v>
      </c>
      <c r="G57" s="235"/>
      <c r="H57" s="235"/>
      <c r="I57" s="235">
        <f t="shared" si="7"/>
        <v>1744.9</v>
      </c>
      <c r="J57" s="110"/>
      <c r="K57" s="97"/>
      <c r="L57" s="97"/>
      <c r="M57" s="97"/>
      <c r="N57" s="97"/>
      <c r="O57" s="97"/>
      <c r="P57" s="97"/>
      <c r="Q57" s="236"/>
      <c r="R57" s="236"/>
      <c r="S57" s="97"/>
      <c r="T57" s="97"/>
      <c r="U57" s="97"/>
      <c r="V57" s="97"/>
      <c r="W57" s="97"/>
      <c r="X57" s="236"/>
      <c r="Y57" s="97"/>
      <c r="Z57" s="97"/>
      <c r="AA57" s="97"/>
      <c r="AB57" s="97"/>
      <c r="AC57" s="97"/>
      <c r="AD57" s="97"/>
      <c r="AE57" s="97"/>
      <c r="AF57" s="97"/>
      <c r="AG57" s="97"/>
      <c r="AH57" s="22"/>
      <c r="AI57" s="22"/>
      <c r="AJ57" s="12"/>
      <c r="AK57" s="65"/>
      <c r="AL57" s="229"/>
    </row>
    <row r="58" spans="1:38" ht="15.75">
      <c r="A58" s="217" t="s">
        <v>132</v>
      </c>
      <c r="B58" s="253" t="s">
        <v>268</v>
      </c>
      <c r="C58" s="234">
        <f>D58+E58+F58</f>
        <v>1949.5</v>
      </c>
      <c r="D58" s="234"/>
      <c r="E58" s="234"/>
      <c r="F58" s="234">
        <v>1949.5</v>
      </c>
      <c r="G58" s="235"/>
      <c r="H58" s="235"/>
      <c r="I58" s="235">
        <f t="shared" si="7"/>
        <v>1949.5</v>
      </c>
      <c r="J58" s="110"/>
      <c r="K58" s="97"/>
      <c r="L58" s="97"/>
      <c r="M58" s="97"/>
      <c r="N58" s="97"/>
      <c r="O58" s="97"/>
      <c r="P58" s="97"/>
      <c r="Q58" s="236"/>
      <c r="R58" s="236"/>
      <c r="S58" s="97"/>
      <c r="T58" s="97"/>
      <c r="U58" s="97"/>
      <c r="V58" s="97"/>
      <c r="W58" s="97"/>
      <c r="X58" s="236"/>
      <c r="Y58" s="97"/>
      <c r="Z58" s="97"/>
      <c r="AA58" s="97"/>
      <c r="AB58" s="97"/>
      <c r="AC58" s="97"/>
      <c r="AD58" s="97"/>
      <c r="AE58" s="97"/>
      <c r="AF58" s="97"/>
      <c r="AG58" s="97"/>
      <c r="AH58" s="22"/>
      <c r="AI58" s="22"/>
      <c r="AJ58" s="12"/>
      <c r="AK58" s="65"/>
      <c r="AL58" s="229"/>
    </row>
    <row r="59" spans="1:38" ht="30">
      <c r="A59" s="212" t="s">
        <v>139</v>
      </c>
      <c r="B59" s="257" t="s">
        <v>426</v>
      </c>
      <c r="C59" s="234">
        <f t="shared" si="6"/>
        <v>65139.6</v>
      </c>
      <c r="D59" s="234">
        <v>35024</v>
      </c>
      <c r="E59" s="234">
        <v>4648.1</v>
      </c>
      <c r="F59" s="234">
        <v>25467.5</v>
      </c>
      <c r="G59" s="235">
        <v>2610.1</v>
      </c>
      <c r="H59" s="235"/>
      <c r="I59" s="235">
        <f t="shared" si="7"/>
        <v>67749.7</v>
      </c>
      <c r="J59" s="110"/>
      <c r="K59" s="97"/>
      <c r="L59" s="97"/>
      <c r="M59" s="97"/>
      <c r="N59" s="97"/>
      <c r="O59" s="97"/>
      <c r="P59" s="97"/>
      <c r="Q59" s="236"/>
      <c r="R59" s="236"/>
      <c r="S59" s="97"/>
      <c r="T59" s="97"/>
      <c r="U59" s="97"/>
      <c r="V59" s="97"/>
      <c r="W59" s="97"/>
      <c r="X59" s="236"/>
      <c r="Y59" s="97"/>
      <c r="Z59" s="97"/>
      <c r="AA59" s="97"/>
      <c r="AB59" s="97"/>
      <c r="AC59" s="97"/>
      <c r="AD59" s="97"/>
      <c r="AE59" s="97"/>
      <c r="AF59" s="97"/>
      <c r="AG59" s="97"/>
      <c r="AH59" s="22"/>
      <c r="AI59" s="22"/>
      <c r="AJ59" s="12"/>
      <c r="AK59" s="65"/>
      <c r="AL59" s="229"/>
    </row>
    <row r="60" spans="1:84" s="11" customFormat="1" ht="28.5">
      <c r="A60" s="213"/>
      <c r="B60" s="250" t="s">
        <v>55</v>
      </c>
      <c r="C60" s="227">
        <f>F60</f>
        <v>1838.1000000000001</v>
      </c>
      <c r="D60" s="268">
        <v>0</v>
      </c>
      <c r="E60" s="268">
        <v>0</v>
      </c>
      <c r="F60" s="227">
        <f>F61+F62</f>
        <v>1838.1000000000001</v>
      </c>
      <c r="G60" s="227">
        <f>G61+G62</f>
        <v>0</v>
      </c>
      <c r="H60" s="227">
        <f>H61+H62</f>
        <v>0</v>
      </c>
      <c r="I60" s="228">
        <f aca="true" t="shared" si="8" ref="I60:I67">C60+G60</f>
        <v>1838.1000000000001</v>
      </c>
      <c r="J60" s="110"/>
      <c r="K60" s="97"/>
      <c r="L60" s="97"/>
      <c r="M60" s="97"/>
      <c r="N60" s="97"/>
      <c r="O60" s="97"/>
      <c r="P60" s="97"/>
      <c r="Q60" s="97"/>
      <c r="R60" s="97"/>
      <c r="S60" s="97"/>
      <c r="T60" s="97"/>
      <c r="U60" s="97"/>
      <c r="V60" s="97"/>
      <c r="W60" s="97"/>
      <c r="X60" s="97"/>
      <c r="Y60" s="97"/>
      <c r="Z60" s="97"/>
      <c r="AA60" s="97"/>
      <c r="AB60" s="97"/>
      <c r="AC60" s="97"/>
      <c r="AD60" s="97"/>
      <c r="AE60" s="97"/>
      <c r="AF60" s="97"/>
      <c r="AG60" s="97"/>
      <c r="AH60" s="12"/>
      <c r="AI60" s="12"/>
      <c r="AJ60" s="12"/>
      <c r="AK60" s="65"/>
      <c r="AL60" s="229"/>
      <c r="AM60" s="19"/>
      <c r="AN60" s="19"/>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row>
    <row r="61" spans="1:84" s="11" customFormat="1" ht="15.75">
      <c r="A61" s="212" t="s">
        <v>80</v>
      </c>
      <c r="B61" s="277" t="s">
        <v>81</v>
      </c>
      <c r="C61" s="247">
        <f>F61</f>
        <v>1375.9</v>
      </c>
      <c r="D61" s="247"/>
      <c r="E61" s="247"/>
      <c r="F61" s="247">
        <v>1375.9</v>
      </c>
      <c r="G61" s="235"/>
      <c r="H61" s="235">
        <f>G61</f>
        <v>0</v>
      </c>
      <c r="I61" s="235">
        <f t="shared" si="8"/>
        <v>1375.9</v>
      </c>
      <c r="J61" s="110"/>
      <c r="K61" s="97"/>
      <c r="L61" s="97"/>
      <c r="M61" s="97"/>
      <c r="N61" s="97"/>
      <c r="O61" s="97"/>
      <c r="P61" s="97"/>
      <c r="Q61" s="236"/>
      <c r="R61" s="236"/>
      <c r="S61" s="97"/>
      <c r="T61" s="97"/>
      <c r="U61" s="97"/>
      <c r="V61" s="97"/>
      <c r="W61" s="97"/>
      <c r="X61" s="236"/>
      <c r="Y61" s="97"/>
      <c r="Z61" s="97"/>
      <c r="AA61" s="97"/>
      <c r="AB61" s="97"/>
      <c r="AC61" s="97"/>
      <c r="AD61" s="97"/>
      <c r="AE61" s="97"/>
      <c r="AF61" s="97"/>
      <c r="AG61" s="97"/>
      <c r="AH61" s="12"/>
      <c r="AI61" s="12"/>
      <c r="AJ61" s="12"/>
      <c r="AK61" s="65"/>
      <c r="AL61" s="229"/>
      <c r="AM61" s="19"/>
      <c r="AN61" s="19"/>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row>
    <row r="62" spans="1:38" ht="15.75">
      <c r="A62" s="212" t="s">
        <v>133</v>
      </c>
      <c r="B62" s="240" t="s">
        <v>271</v>
      </c>
      <c r="C62" s="247">
        <f>F62</f>
        <v>462.2</v>
      </c>
      <c r="D62" s="234"/>
      <c r="E62" s="234"/>
      <c r="F62" s="234">
        <v>462.2</v>
      </c>
      <c r="G62" s="235"/>
      <c r="H62" s="235"/>
      <c r="I62" s="235">
        <f t="shared" si="8"/>
        <v>462.2</v>
      </c>
      <c r="J62" s="110"/>
      <c r="K62" s="97"/>
      <c r="L62" s="97"/>
      <c r="M62" s="97"/>
      <c r="N62" s="97"/>
      <c r="O62" s="97"/>
      <c r="P62" s="97"/>
      <c r="Q62" s="236"/>
      <c r="R62" s="236"/>
      <c r="S62" s="97"/>
      <c r="T62" s="97"/>
      <c r="U62" s="97"/>
      <c r="V62" s="97"/>
      <c r="W62" s="97"/>
      <c r="X62" s="236"/>
      <c r="Y62" s="97"/>
      <c r="Z62" s="97"/>
      <c r="AA62" s="97"/>
      <c r="AB62" s="97"/>
      <c r="AC62" s="97"/>
      <c r="AD62" s="97"/>
      <c r="AE62" s="97"/>
      <c r="AF62" s="97"/>
      <c r="AG62" s="97"/>
      <c r="AH62" s="22"/>
      <c r="AI62" s="22"/>
      <c r="AJ62" s="12"/>
      <c r="AK62" s="65"/>
      <c r="AL62" s="229"/>
    </row>
    <row r="63" spans="1:84" s="11" customFormat="1" ht="28.5">
      <c r="A63" s="76"/>
      <c r="B63" s="250" t="s">
        <v>147</v>
      </c>
      <c r="C63" s="227">
        <f>D63+E63+F63</f>
        <v>83042.09999999999</v>
      </c>
      <c r="D63" s="227">
        <f>D64+D65+D66</f>
        <v>24827.699999999997</v>
      </c>
      <c r="E63" s="227">
        <f>E64+E65+E66</f>
        <v>2715.8</v>
      </c>
      <c r="F63" s="227">
        <f>F64+F65+F66+F67</f>
        <v>55498.6</v>
      </c>
      <c r="G63" s="227">
        <f>G64+G65+G66</f>
        <v>20</v>
      </c>
      <c r="H63" s="227"/>
      <c r="I63" s="228">
        <f>C63+G63</f>
        <v>83062.09999999999</v>
      </c>
      <c r="J63" s="110">
        <f>G63</f>
        <v>20</v>
      </c>
      <c r="K63" s="97">
        <f>J63</f>
        <v>20</v>
      </c>
      <c r="L63" s="97"/>
      <c r="M63" s="97"/>
      <c r="N63" s="97"/>
      <c r="O63" s="97"/>
      <c r="P63" s="97"/>
      <c r="Q63" s="97"/>
      <c r="R63" s="97"/>
      <c r="S63" s="97"/>
      <c r="T63" s="97"/>
      <c r="U63" s="97"/>
      <c r="V63" s="97"/>
      <c r="W63" s="97"/>
      <c r="X63" s="97"/>
      <c r="Y63" s="97"/>
      <c r="Z63" s="97"/>
      <c r="AA63" s="97"/>
      <c r="AB63" s="97"/>
      <c r="AC63" s="97"/>
      <c r="AD63" s="97"/>
      <c r="AE63" s="97"/>
      <c r="AF63" s="97"/>
      <c r="AG63" s="97"/>
      <c r="AH63" s="12"/>
      <c r="AI63" s="12"/>
      <c r="AJ63" s="12"/>
      <c r="AK63" s="65"/>
      <c r="AL63" s="229"/>
      <c r="AM63" s="19"/>
      <c r="AN63" s="19"/>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row>
    <row r="64" spans="1:38" ht="45">
      <c r="A64" s="217" t="s">
        <v>130</v>
      </c>
      <c r="B64" s="233" t="s">
        <v>189</v>
      </c>
      <c r="C64" s="234">
        <f>D64+E64+F64</f>
        <v>58866.299999999996</v>
      </c>
      <c r="D64" s="234">
        <v>16472.1</v>
      </c>
      <c r="E64" s="234">
        <v>549.5</v>
      </c>
      <c r="F64" s="234">
        <v>41844.7</v>
      </c>
      <c r="G64" s="235"/>
      <c r="H64" s="235"/>
      <c r="I64" s="235">
        <f t="shared" si="8"/>
        <v>58866.299999999996</v>
      </c>
      <c r="J64" s="110"/>
      <c r="K64" s="97"/>
      <c r="L64" s="97"/>
      <c r="M64" s="97"/>
      <c r="N64" s="97"/>
      <c r="O64" s="97"/>
      <c r="P64" s="97"/>
      <c r="Q64" s="236"/>
      <c r="R64" s="236"/>
      <c r="S64" s="97"/>
      <c r="T64" s="97"/>
      <c r="U64" s="97"/>
      <c r="V64" s="97"/>
      <c r="W64" s="97"/>
      <c r="X64" s="236"/>
      <c r="Y64" s="97"/>
      <c r="Z64" s="97"/>
      <c r="AA64" s="97"/>
      <c r="AB64" s="97"/>
      <c r="AC64" s="97"/>
      <c r="AD64" s="97"/>
      <c r="AE64" s="97"/>
      <c r="AF64" s="97"/>
      <c r="AG64" s="97"/>
      <c r="AH64" s="22"/>
      <c r="AI64" s="22"/>
      <c r="AJ64" s="12"/>
      <c r="AK64" s="65"/>
      <c r="AL64" s="229"/>
    </row>
    <row r="65" spans="1:38" ht="15.75">
      <c r="A65" s="217" t="s">
        <v>134</v>
      </c>
      <c r="B65" s="233" t="s">
        <v>378</v>
      </c>
      <c r="C65" s="234">
        <f>D65+E65+F65</f>
        <v>21803.6</v>
      </c>
      <c r="D65" s="234">
        <v>6993.8</v>
      </c>
      <c r="E65" s="234">
        <v>2016.9</v>
      </c>
      <c r="F65" s="234">
        <v>12792.9</v>
      </c>
      <c r="G65" s="235"/>
      <c r="H65" s="235"/>
      <c r="I65" s="235">
        <f t="shared" si="8"/>
        <v>21803.6</v>
      </c>
      <c r="J65" s="110"/>
      <c r="K65" s="97"/>
      <c r="L65" s="97"/>
      <c r="M65" s="97"/>
      <c r="N65" s="97"/>
      <c r="O65" s="97"/>
      <c r="P65" s="97"/>
      <c r="Q65" s="236"/>
      <c r="R65" s="236"/>
      <c r="S65" s="97"/>
      <c r="T65" s="97"/>
      <c r="U65" s="97"/>
      <c r="V65" s="97"/>
      <c r="W65" s="97"/>
      <c r="X65" s="236"/>
      <c r="Y65" s="97"/>
      <c r="Z65" s="97"/>
      <c r="AA65" s="97"/>
      <c r="AB65" s="97"/>
      <c r="AC65" s="97"/>
      <c r="AD65" s="97"/>
      <c r="AE65" s="97"/>
      <c r="AF65" s="97"/>
      <c r="AG65" s="97"/>
      <c r="AH65" s="22"/>
      <c r="AI65" s="22"/>
      <c r="AJ65" s="12"/>
      <c r="AK65" s="65"/>
      <c r="AL65" s="229"/>
    </row>
    <row r="66" spans="1:38" ht="45">
      <c r="A66" s="217" t="s">
        <v>126</v>
      </c>
      <c r="B66" s="251" t="s">
        <v>441</v>
      </c>
      <c r="C66" s="234">
        <f>D66+E66+F66</f>
        <v>2372.2</v>
      </c>
      <c r="D66" s="234">
        <v>1361.8</v>
      </c>
      <c r="E66" s="234">
        <v>149.4</v>
      </c>
      <c r="F66" s="234">
        <v>861</v>
      </c>
      <c r="G66" s="235">
        <v>20</v>
      </c>
      <c r="H66" s="235"/>
      <c r="I66" s="235">
        <f t="shared" si="8"/>
        <v>2392.2</v>
      </c>
      <c r="J66" s="110"/>
      <c r="K66" s="97"/>
      <c r="L66" s="97"/>
      <c r="M66" s="97"/>
      <c r="N66" s="97"/>
      <c r="O66" s="97"/>
      <c r="P66" s="97"/>
      <c r="Q66" s="236"/>
      <c r="R66" s="236"/>
      <c r="S66" s="97"/>
      <c r="T66" s="97"/>
      <c r="U66" s="97"/>
      <c r="V66" s="97"/>
      <c r="W66" s="97"/>
      <c r="X66" s="236"/>
      <c r="Y66" s="97"/>
      <c r="Z66" s="97"/>
      <c r="AA66" s="97"/>
      <c r="AB66" s="97"/>
      <c r="AC66" s="97"/>
      <c r="AD66" s="97"/>
      <c r="AE66" s="97"/>
      <c r="AF66" s="97"/>
      <c r="AG66" s="97"/>
      <c r="AH66" s="22"/>
      <c r="AI66" s="22"/>
      <c r="AJ66" s="12"/>
      <c r="AK66" s="65"/>
      <c r="AL66" s="229"/>
    </row>
    <row r="67" spans="1:84" s="144" customFormat="1" ht="15.75" hidden="1">
      <c r="A67" s="142" t="s">
        <v>142</v>
      </c>
      <c r="B67" s="160" t="s">
        <v>178</v>
      </c>
      <c r="C67" s="155">
        <f>D67+E67+F67</f>
        <v>0</v>
      </c>
      <c r="D67" s="155"/>
      <c r="E67" s="155"/>
      <c r="F67" s="155"/>
      <c r="G67" s="156"/>
      <c r="H67" s="156"/>
      <c r="I67" s="156">
        <f t="shared" si="8"/>
        <v>0</v>
      </c>
      <c r="J67" s="152"/>
      <c r="K67" s="147"/>
      <c r="L67" s="147"/>
      <c r="M67" s="147"/>
      <c r="N67" s="147"/>
      <c r="O67" s="147"/>
      <c r="P67" s="147"/>
      <c r="Q67" s="148"/>
      <c r="R67" s="148"/>
      <c r="S67" s="147"/>
      <c r="T67" s="147"/>
      <c r="U67" s="147"/>
      <c r="V67" s="147"/>
      <c r="W67" s="147"/>
      <c r="X67" s="148"/>
      <c r="Y67" s="147"/>
      <c r="Z67" s="147"/>
      <c r="AA67" s="147"/>
      <c r="AB67" s="147"/>
      <c r="AC67" s="147"/>
      <c r="AD67" s="147"/>
      <c r="AE67" s="147"/>
      <c r="AF67" s="147"/>
      <c r="AG67" s="147"/>
      <c r="AH67" s="151"/>
      <c r="AI67" s="151"/>
      <c r="AJ67" s="149"/>
      <c r="AK67" s="153"/>
      <c r="AL67" s="154"/>
      <c r="AM67" s="157"/>
      <c r="AN67" s="157"/>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146"/>
      <c r="BY67" s="146"/>
      <c r="BZ67" s="146"/>
      <c r="CA67" s="146"/>
      <c r="CB67" s="146"/>
      <c r="CC67" s="146"/>
      <c r="CD67" s="146"/>
      <c r="CE67" s="146"/>
      <c r="CF67" s="146"/>
    </row>
    <row r="68" spans="1:84" s="144" customFormat="1" ht="28.5">
      <c r="A68" s="217"/>
      <c r="B68" s="270" t="s">
        <v>190</v>
      </c>
      <c r="C68" s="268">
        <v>0</v>
      </c>
      <c r="D68" s="268">
        <v>0</v>
      </c>
      <c r="E68" s="268">
        <v>0</v>
      </c>
      <c r="F68" s="268">
        <v>0</v>
      </c>
      <c r="G68" s="227">
        <f>G69+G75+G73+G72</f>
        <v>304705.4</v>
      </c>
      <c r="H68" s="227">
        <f>H69+H75+H73+H72</f>
        <v>300705.4</v>
      </c>
      <c r="I68" s="228">
        <f>G68+C68</f>
        <v>304705.4</v>
      </c>
      <c r="J68" s="152"/>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9"/>
      <c r="AI68" s="149"/>
      <c r="AJ68" s="149"/>
      <c r="AK68" s="153"/>
      <c r="AL68" s="154"/>
      <c r="AM68" s="157"/>
      <c r="AN68" s="157"/>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146"/>
      <c r="BT68" s="146"/>
      <c r="BU68" s="146"/>
      <c r="BV68" s="146"/>
      <c r="BW68" s="146"/>
      <c r="BX68" s="146"/>
      <c r="BY68" s="146"/>
      <c r="BZ68" s="146"/>
      <c r="CA68" s="146"/>
      <c r="CB68" s="146"/>
      <c r="CC68" s="146"/>
      <c r="CD68" s="146"/>
      <c r="CE68" s="146"/>
      <c r="CF68" s="146"/>
    </row>
    <row r="69" spans="1:84" s="144" customFormat="1" ht="15.75">
      <c r="A69" s="348" t="s">
        <v>169</v>
      </c>
      <c r="B69" s="240" t="s">
        <v>420</v>
      </c>
      <c r="C69" s="245">
        <v>0</v>
      </c>
      <c r="D69" s="245"/>
      <c r="E69" s="245"/>
      <c r="F69" s="245"/>
      <c r="G69" s="235">
        <f>SUM(G70:G71)</f>
        <v>195000</v>
      </c>
      <c r="H69" s="235">
        <f>G69</f>
        <v>195000</v>
      </c>
      <c r="I69" s="235">
        <f aca="true" t="shared" si="9" ref="I69:I75">C69+G69</f>
        <v>195000</v>
      </c>
      <c r="J69" s="152"/>
      <c r="K69" s="147"/>
      <c r="L69" s="147"/>
      <c r="M69" s="147"/>
      <c r="N69" s="147"/>
      <c r="O69" s="147"/>
      <c r="P69" s="147"/>
      <c r="Q69" s="148"/>
      <c r="R69" s="148"/>
      <c r="S69" s="147"/>
      <c r="T69" s="147"/>
      <c r="U69" s="147"/>
      <c r="V69" s="147"/>
      <c r="W69" s="147"/>
      <c r="X69" s="148"/>
      <c r="Y69" s="147"/>
      <c r="Z69" s="147"/>
      <c r="AA69" s="147"/>
      <c r="AB69" s="147"/>
      <c r="AC69" s="147"/>
      <c r="AD69" s="147"/>
      <c r="AE69" s="147"/>
      <c r="AF69" s="147"/>
      <c r="AG69" s="147"/>
      <c r="AH69" s="151"/>
      <c r="AI69" s="151"/>
      <c r="AJ69" s="151"/>
      <c r="AK69" s="153"/>
      <c r="AL69" s="158"/>
      <c r="AM69" s="157"/>
      <c r="AN69" s="157"/>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146"/>
      <c r="BY69" s="146"/>
      <c r="BZ69" s="146"/>
      <c r="CA69" s="146"/>
      <c r="CB69" s="146"/>
      <c r="CC69" s="146"/>
      <c r="CD69" s="146"/>
      <c r="CE69" s="146"/>
      <c r="CF69" s="146"/>
    </row>
    <row r="70" spans="1:84" s="144" customFormat="1" ht="60">
      <c r="A70" s="348"/>
      <c r="B70" s="240" t="s">
        <v>403</v>
      </c>
      <c r="C70" s="245">
        <v>0</v>
      </c>
      <c r="D70" s="245"/>
      <c r="E70" s="245"/>
      <c r="F70" s="245"/>
      <c r="G70" s="235">
        <v>20000</v>
      </c>
      <c r="H70" s="235">
        <v>20000</v>
      </c>
      <c r="I70" s="235">
        <f t="shared" si="9"/>
        <v>20000</v>
      </c>
      <c r="J70" s="152"/>
      <c r="K70" s="147"/>
      <c r="L70" s="147"/>
      <c r="M70" s="147"/>
      <c r="N70" s="147"/>
      <c r="O70" s="147"/>
      <c r="P70" s="147"/>
      <c r="Q70" s="148">
        <f>284349-10000-107349+8789.5+13500</f>
        <v>189289.5</v>
      </c>
      <c r="R70" s="148">
        <f>G69-G70-G71-G74+42500-15570.9</f>
        <v>21223.699999999997</v>
      </c>
      <c r="S70" s="147"/>
      <c r="T70" s="147"/>
      <c r="U70" s="147"/>
      <c r="V70" s="147"/>
      <c r="W70" s="147"/>
      <c r="X70" s="148"/>
      <c r="Y70" s="147"/>
      <c r="Z70" s="147"/>
      <c r="AA70" s="147"/>
      <c r="AB70" s="147"/>
      <c r="AC70" s="147"/>
      <c r="AD70" s="147"/>
      <c r="AE70" s="147"/>
      <c r="AF70" s="147"/>
      <c r="AG70" s="147"/>
      <c r="AH70" s="161"/>
      <c r="AI70" s="151"/>
      <c r="AJ70" s="151"/>
      <c r="AK70" s="153"/>
      <c r="AL70" s="158"/>
      <c r="AM70" s="157"/>
      <c r="AN70" s="157"/>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146"/>
      <c r="BY70" s="146"/>
      <c r="BZ70" s="146"/>
      <c r="CA70" s="146"/>
      <c r="CB70" s="146"/>
      <c r="CC70" s="146"/>
      <c r="CD70" s="146"/>
      <c r="CE70" s="146"/>
      <c r="CF70" s="146"/>
    </row>
    <row r="71" spans="1:84" s="144" customFormat="1" ht="45">
      <c r="A71" s="348"/>
      <c r="B71" s="240" t="s">
        <v>195</v>
      </c>
      <c r="C71" s="245"/>
      <c r="D71" s="245"/>
      <c r="E71" s="245"/>
      <c r="F71" s="245"/>
      <c r="G71" s="235">
        <v>175000</v>
      </c>
      <c r="H71" s="235">
        <f>G71</f>
        <v>175000</v>
      </c>
      <c r="I71" s="235">
        <f t="shared" si="9"/>
        <v>175000</v>
      </c>
      <c r="J71" s="152"/>
      <c r="K71" s="147"/>
      <c r="L71" s="147"/>
      <c r="M71" s="147"/>
      <c r="N71" s="147"/>
      <c r="O71" s="147"/>
      <c r="P71" s="147"/>
      <c r="Q71" s="148"/>
      <c r="R71" s="148"/>
      <c r="S71" s="147"/>
      <c r="T71" s="147"/>
      <c r="U71" s="147"/>
      <c r="V71" s="147"/>
      <c r="W71" s="147"/>
      <c r="X71" s="148"/>
      <c r="Y71" s="147"/>
      <c r="Z71" s="147"/>
      <c r="AA71" s="147"/>
      <c r="AB71" s="147"/>
      <c r="AC71" s="147"/>
      <c r="AD71" s="147"/>
      <c r="AE71" s="147"/>
      <c r="AF71" s="147"/>
      <c r="AG71" s="147"/>
      <c r="AH71" s="161"/>
      <c r="AI71" s="151"/>
      <c r="AJ71" s="151"/>
      <c r="AK71" s="153"/>
      <c r="AL71" s="158"/>
      <c r="AM71" s="157"/>
      <c r="AN71" s="157"/>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146"/>
      <c r="BT71" s="146"/>
      <c r="BU71" s="146"/>
      <c r="BV71" s="146"/>
      <c r="BW71" s="146"/>
      <c r="BX71" s="146"/>
      <c r="BY71" s="146"/>
      <c r="BZ71" s="146"/>
      <c r="CA71" s="146"/>
      <c r="CB71" s="146"/>
      <c r="CC71" s="146"/>
      <c r="CD71" s="146"/>
      <c r="CE71" s="146"/>
      <c r="CF71" s="146"/>
    </row>
    <row r="72" spans="1:84" ht="15.75">
      <c r="A72" s="212" t="s">
        <v>423</v>
      </c>
      <c r="B72" s="240" t="s">
        <v>68</v>
      </c>
      <c r="C72" s="219"/>
      <c r="D72" s="244"/>
      <c r="E72" s="244"/>
      <c r="F72" s="244"/>
      <c r="G72" s="235">
        <v>100000</v>
      </c>
      <c r="H72" s="234">
        <f>G72</f>
        <v>100000</v>
      </c>
      <c r="I72" s="235">
        <f t="shared" si="9"/>
        <v>100000</v>
      </c>
      <c r="J72" s="10"/>
      <c r="K72" s="10"/>
      <c r="L72" s="10"/>
      <c r="M72" s="10"/>
      <c r="N72" s="10"/>
      <c r="O72" s="10"/>
      <c r="P72" s="10"/>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1:16" s="145" customFormat="1" ht="30">
      <c r="A73" s="348" t="s">
        <v>10</v>
      </c>
      <c r="B73" s="240" t="s">
        <v>372</v>
      </c>
      <c r="C73" s="219"/>
      <c r="D73" s="220"/>
      <c r="E73" s="220"/>
      <c r="F73" s="220"/>
      <c r="G73" s="234">
        <f>G74</f>
        <v>5705.4</v>
      </c>
      <c r="H73" s="234">
        <f>G73</f>
        <v>5705.4</v>
      </c>
      <c r="I73" s="235">
        <f t="shared" si="9"/>
        <v>5705.4</v>
      </c>
      <c r="J73" s="143"/>
      <c r="K73" s="143"/>
      <c r="L73" s="143"/>
      <c r="M73" s="143"/>
      <c r="N73" s="143"/>
      <c r="O73" s="143"/>
      <c r="P73" s="143"/>
    </row>
    <row r="74" spans="1:16" s="144" customFormat="1" ht="45">
      <c r="A74" s="348"/>
      <c r="B74" s="240" t="s">
        <v>17</v>
      </c>
      <c r="C74" s="247"/>
      <c r="D74" s="245"/>
      <c r="E74" s="245"/>
      <c r="F74" s="271"/>
      <c r="G74" s="234">
        <v>5705.4</v>
      </c>
      <c r="H74" s="234">
        <f>G74</f>
        <v>5705.4</v>
      </c>
      <c r="I74" s="235">
        <f t="shared" si="9"/>
        <v>5705.4</v>
      </c>
      <c r="J74" s="143"/>
      <c r="K74" s="143"/>
      <c r="L74" s="143"/>
      <c r="M74" s="143"/>
      <c r="N74" s="143"/>
      <c r="O74" s="143"/>
      <c r="P74" s="143"/>
    </row>
    <row r="75" spans="1:84" s="144" customFormat="1" ht="60">
      <c r="A75" s="217" t="s">
        <v>442</v>
      </c>
      <c r="B75" s="240" t="s">
        <v>48</v>
      </c>
      <c r="C75" s="245">
        <v>0</v>
      </c>
      <c r="D75" s="245"/>
      <c r="E75" s="245"/>
      <c r="F75" s="245"/>
      <c r="G75" s="235">
        <v>4000</v>
      </c>
      <c r="H75" s="235"/>
      <c r="I75" s="235">
        <f t="shared" si="9"/>
        <v>4000</v>
      </c>
      <c r="J75" s="152"/>
      <c r="K75" s="147"/>
      <c r="L75" s="147"/>
      <c r="M75" s="147"/>
      <c r="N75" s="147"/>
      <c r="O75" s="147"/>
      <c r="P75" s="147"/>
      <c r="Q75" s="148"/>
      <c r="R75" s="148"/>
      <c r="S75" s="147"/>
      <c r="T75" s="147"/>
      <c r="U75" s="147"/>
      <c r="V75" s="147"/>
      <c r="W75" s="147"/>
      <c r="X75" s="148"/>
      <c r="Y75" s="147"/>
      <c r="Z75" s="147"/>
      <c r="AA75" s="147"/>
      <c r="AB75" s="147"/>
      <c r="AC75" s="147"/>
      <c r="AD75" s="147"/>
      <c r="AE75" s="147"/>
      <c r="AF75" s="147"/>
      <c r="AG75" s="147"/>
      <c r="AH75" s="151"/>
      <c r="AI75" s="151"/>
      <c r="AJ75" s="151"/>
      <c r="AK75" s="153"/>
      <c r="AL75" s="158"/>
      <c r="AM75" s="157"/>
      <c r="AN75" s="157"/>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6"/>
      <c r="BZ75" s="146"/>
      <c r="CA75" s="146"/>
      <c r="CB75" s="146"/>
      <c r="CC75" s="146"/>
      <c r="CD75" s="146"/>
      <c r="CE75" s="146"/>
      <c r="CF75" s="146"/>
    </row>
    <row r="76" spans="1:84" s="11" customFormat="1" ht="28.5">
      <c r="A76" s="213"/>
      <c r="B76" s="239" t="s">
        <v>15</v>
      </c>
      <c r="C76" s="268">
        <v>0</v>
      </c>
      <c r="D76" s="268">
        <v>0</v>
      </c>
      <c r="E76" s="268">
        <v>0</v>
      </c>
      <c r="F76" s="268">
        <v>0</v>
      </c>
      <c r="G76" s="227">
        <f>G77</f>
        <v>6113.4</v>
      </c>
      <c r="H76" s="268">
        <v>0</v>
      </c>
      <c r="I76" s="228">
        <f aca="true" t="shared" si="10" ref="I76:I85">C76+G76</f>
        <v>6113.4</v>
      </c>
      <c r="J76" s="110"/>
      <c r="K76" s="97"/>
      <c r="L76" s="97"/>
      <c r="M76" s="97"/>
      <c r="N76" s="97"/>
      <c r="O76" s="97"/>
      <c r="P76" s="97"/>
      <c r="Q76" s="97"/>
      <c r="R76" s="97"/>
      <c r="S76" s="97"/>
      <c r="T76" s="97"/>
      <c r="U76" s="97"/>
      <c r="V76" s="97"/>
      <c r="W76" s="97"/>
      <c r="X76" s="97"/>
      <c r="Y76" s="97"/>
      <c r="Z76" s="97"/>
      <c r="AA76" s="97"/>
      <c r="AB76" s="97"/>
      <c r="AC76" s="97"/>
      <c r="AD76" s="97"/>
      <c r="AE76" s="97"/>
      <c r="AF76" s="97"/>
      <c r="AG76" s="97"/>
      <c r="AH76" s="12"/>
      <c r="AI76" s="12"/>
      <c r="AJ76" s="12"/>
      <c r="AK76" s="237"/>
      <c r="AL76" s="229"/>
      <c r="AM76" s="19"/>
      <c r="AN76" s="19"/>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row>
    <row r="77" spans="1:84" s="11" customFormat="1" ht="30">
      <c r="A77" s="212" t="s">
        <v>135</v>
      </c>
      <c r="B77" s="240" t="s">
        <v>46</v>
      </c>
      <c r="C77" s="245">
        <v>0</v>
      </c>
      <c r="D77" s="268"/>
      <c r="E77" s="268"/>
      <c r="F77" s="268"/>
      <c r="G77" s="234">
        <v>6113.4</v>
      </c>
      <c r="H77" s="234"/>
      <c r="I77" s="235">
        <f t="shared" si="10"/>
        <v>6113.4</v>
      </c>
      <c r="J77" s="110"/>
      <c r="K77" s="97"/>
      <c r="L77" s="97"/>
      <c r="M77" s="97"/>
      <c r="N77" s="97"/>
      <c r="O77" s="97"/>
      <c r="P77" s="97"/>
      <c r="Q77" s="236"/>
      <c r="R77" s="236"/>
      <c r="S77" s="97"/>
      <c r="T77" s="97"/>
      <c r="U77" s="97"/>
      <c r="V77" s="97"/>
      <c r="W77" s="97"/>
      <c r="X77" s="236"/>
      <c r="Y77" s="97"/>
      <c r="Z77" s="97"/>
      <c r="AA77" s="97"/>
      <c r="AB77" s="97"/>
      <c r="AC77" s="97"/>
      <c r="AD77" s="97"/>
      <c r="AE77" s="97"/>
      <c r="AF77" s="97"/>
      <c r="AG77" s="97"/>
      <c r="AH77" s="12"/>
      <c r="AI77" s="12"/>
      <c r="AJ77" s="12"/>
      <c r="AK77" s="237"/>
      <c r="AL77" s="229"/>
      <c r="AM77" s="19"/>
      <c r="AN77" s="19"/>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row>
    <row r="78" spans="1:84" s="11" customFormat="1" ht="42.75">
      <c r="A78" s="213"/>
      <c r="B78" s="239" t="s">
        <v>156</v>
      </c>
      <c r="C78" s="227">
        <f aca="true" t="shared" si="11" ref="C78:H78">C79</f>
        <v>0</v>
      </c>
      <c r="D78" s="227">
        <f t="shared" si="11"/>
        <v>0</v>
      </c>
      <c r="E78" s="227">
        <f t="shared" si="11"/>
        <v>0</v>
      </c>
      <c r="F78" s="227">
        <f t="shared" si="11"/>
        <v>0</v>
      </c>
      <c r="G78" s="227">
        <f t="shared" si="11"/>
        <v>1049.1</v>
      </c>
      <c r="H78" s="227">
        <f t="shared" si="11"/>
        <v>1049.1</v>
      </c>
      <c r="I78" s="228">
        <f t="shared" si="10"/>
        <v>1049.1</v>
      </c>
      <c r="J78" s="110"/>
      <c r="K78" s="97"/>
      <c r="L78" s="97"/>
      <c r="M78" s="97"/>
      <c r="N78" s="97"/>
      <c r="O78" s="97"/>
      <c r="P78" s="97"/>
      <c r="Q78" s="97"/>
      <c r="R78" s="97"/>
      <c r="S78" s="97"/>
      <c r="T78" s="97"/>
      <c r="U78" s="97"/>
      <c r="V78" s="97"/>
      <c r="W78" s="97"/>
      <c r="X78" s="97"/>
      <c r="Y78" s="97"/>
      <c r="Z78" s="97"/>
      <c r="AA78" s="97"/>
      <c r="AB78" s="97"/>
      <c r="AC78" s="97"/>
      <c r="AD78" s="97"/>
      <c r="AE78" s="97"/>
      <c r="AF78" s="97"/>
      <c r="AG78" s="97"/>
      <c r="AH78" s="12"/>
      <c r="AI78" s="12"/>
      <c r="AJ78" s="12"/>
      <c r="AK78" s="237"/>
      <c r="AL78" s="229"/>
      <c r="AM78" s="19"/>
      <c r="AN78" s="19"/>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row>
    <row r="79" spans="1:84" s="11" customFormat="1" ht="45">
      <c r="A79" s="217" t="s">
        <v>377</v>
      </c>
      <c r="B79" s="238" t="s">
        <v>70</v>
      </c>
      <c r="C79" s="227"/>
      <c r="D79" s="268"/>
      <c r="E79" s="268"/>
      <c r="F79" s="227"/>
      <c r="G79" s="234">
        <v>1049.1</v>
      </c>
      <c r="H79" s="234">
        <v>1049.1</v>
      </c>
      <c r="I79" s="235">
        <f t="shared" si="10"/>
        <v>1049.1</v>
      </c>
      <c r="J79" s="110"/>
      <c r="K79" s="97"/>
      <c r="L79" s="97"/>
      <c r="M79" s="97"/>
      <c r="N79" s="97"/>
      <c r="O79" s="97"/>
      <c r="P79" s="97"/>
      <c r="Q79" s="97"/>
      <c r="R79" s="97"/>
      <c r="S79" s="97"/>
      <c r="T79" s="97"/>
      <c r="U79" s="97"/>
      <c r="V79" s="97"/>
      <c r="W79" s="97"/>
      <c r="X79" s="97"/>
      <c r="Y79" s="97"/>
      <c r="Z79" s="97"/>
      <c r="AA79" s="97"/>
      <c r="AB79" s="97"/>
      <c r="AC79" s="97"/>
      <c r="AD79" s="97"/>
      <c r="AE79" s="97"/>
      <c r="AF79" s="97"/>
      <c r="AG79" s="97"/>
      <c r="AH79" s="12"/>
      <c r="AI79" s="12"/>
      <c r="AJ79" s="12"/>
      <c r="AK79" s="237"/>
      <c r="AL79" s="229"/>
      <c r="AM79" s="19"/>
      <c r="AN79" s="19"/>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row>
    <row r="80" spans="1:84" s="11" customFormat="1" ht="15.75">
      <c r="A80" s="213"/>
      <c r="B80" s="239" t="s">
        <v>212</v>
      </c>
      <c r="C80" s="227">
        <f>F80</f>
        <v>213.5</v>
      </c>
      <c r="D80" s="268">
        <v>0</v>
      </c>
      <c r="E80" s="268">
        <v>0</v>
      </c>
      <c r="F80" s="227">
        <f>F81</f>
        <v>213.5</v>
      </c>
      <c r="G80" s="268">
        <v>0</v>
      </c>
      <c r="H80" s="268">
        <v>0</v>
      </c>
      <c r="I80" s="228">
        <f t="shared" si="10"/>
        <v>213.5</v>
      </c>
      <c r="J80" s="110"/>
      <c r="K80" s="97"/>
      <c r="L80" s="97"/>
      <c r="M80" s="97"/>
      <c r="N80" s="97"/>
      <c r="O80" s="97"/>
      <c r="P80" s="97"/>
      <c r="Q80" s="97"/>
      <c r="R80" s="97"/>
      <c r="S80" s="97"/>
      <c r="T80" s="97"/>
      <c r="U80" s="97"/>
      <c r="V80" s="97"/>
      <c r="W80" s="97"/>
      <c r="X80" s="97"/>
      <c r="Y80" s="97"/>
      <c r="Z80" s="97"/>
      <c r="AA80" s="97"/>
      <c r="AB80" s="97"/>
      <c r="AC80" s="97"/>
      <c r="AD80" s="97"/>
      <c r="AE80" s="97"/>
      <c r="AF80" s="97"/>
      <c r="AG80" s="97"/>
      <c r="AH80" s="12"/>
      <c r="AI80" s="12"/>
      <c r="AJ80" s="12"/>
      <c r="AK80" s="237"/>
      <c r="AL80" s="229"/>
      <c r="AM80" s="19"/>
      <c r="AN80" s="19"/>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row>
    <row r="81" spans="1:38" ht="15.75">
      <c r="A81" s="217" t="s">
        <v>176</v>
      </c>
      <c r="B81" s="240" t="s">
        <v>177</v>
      </c>
      <c r="C81" s="234">
        <f>F81</f>
        <v>213.5</v>
      </c>
      <c r="D81" s="245"/>
      <c r="E81" s="245"/>
      <c r="F81" s="234">
        <v>213.5</v>
      </c>
      <c r="G81" s="246"/>
      <c r="H81" s="246"/>
      <c r="I81" s="235">
        <f t="shared" si="10"/>
        <v>213.5</v>
      </c>
      <c r="J81" s="110"/>
      <c r="K81" s="97"/>
      <c r="L81" s="97"/>
      <c r="M81" s="97"/>
      <c r="N81" s="97"/>
      <c r="O81" s="97"/>
      <c r="P81" s="97"/>
      <c r="Q81" s="236"/>
      <c r="R81" s="236"/>
      <c r="S81" s="97"/>
      <c r="T81" s="97"/>
      <c r="U81" s="97"/>
      <c r="V81" s="97"/>
      <c r="W81" s="97"/>
      <c r="X81" s="236"/>
      <c r="Y81" s="97"/>
      <c r="Z81" s="97"/>
      <c r="AA81" s="97"/>
      <c r="AB81" s="97"/>
      <c r="AC81" s="97"/>
      <c r="AD81" s="97"/>
      <c r="AE81" s="97"/>
      <c r="AF81" s="97"/>
      <c r="AG81" s="97"/>
      <c r="AH81" s="22"/>
      <c r="AI81" s="22"/>
      <c r="AJ81" s="12"/>
      <c r="AK81" s="65"/>
      <c r="AL81" s="229"/>
    </row>
    <row r="82" spans="1:84" s="11" customFormat="1" ht="15.75">
      <c r="A82" s="213"/>
      <c r="B82" s="239" t="s">
        <v>160</v>
      </c>
      <c r="C82" s="227">
        <f>F82+E82+D82</f>
        <v>559</v>
      </c>
      <c r="D82" s="227">
        <f>D83</f>
        <v>301.8</v>
      </c>
      <c r="E82" s="227">
        <f>E83</f>
        <v>26.6</v>
      </c>
      <c r="F82" s="227">
        <f>F83</f>
        <v>230.6</v>
      </c>
      <c r="G82" s="227">
        <f>G83</f>
        <v>0</v>
      </c>
      <c r="H82" s="227">
        <f>H83</f>
        <v>0</v>
      </c>
      <c r="I82" s="228">
        <f t="shared" si="10"/>
        <v>559</v>
      </c>
      <c r="J82" s="110"/>
      <c r="K82" s="97"/>
      <c r="L82" s="97"/>
      <c r="M82" s="97"/>
      <c r="N82" s="97"/>
      <c r="O82" s="97"/>
      <c r="P82" s="97"/>
      <c r="Q82" s="97"/>
      <c r="R82" s="97"/>
      <c r="S82" s="97"/>
      <c r="T82" s="97"/>
      <c r="U82" s="97"/>
      <c r="V82" s="97"/>
      <c r="W82" s="97"/>
      <c r="X82" s="97"/>
      <c r="Y82" s="97"/>
      <c r="Z82" s="97"/>
      <c r="AA82" s="97"/>
      <c r="AB82" s="97"/>
      <c r="AC82" s="97"/>
      <c r="AD82" s="97"/>
      <c r="AE82" s="97"/>
      <c r="AF82" s="97"/>
      <c r="AG82" s="97"/>
      <c r="AH82" s="12"/>
      <c r="AI82" s="12"/>
      <c r="AJ82" s="12"/>
      <c r="AK82" s="237"/>
      <c r="AL82" s="229"/>
      <c r="AM82" s="19"/>
      <c r="AN82" s="19"/>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row>
    <row r="83" spans="1:38" ht="15.75">
      <c r="A83" s="217" t="s">
        <v>54</v>
      </c>
      <c r="B83" s="240" t="s">
        <v>216</v>
      </c>
      <c r="C83" s="234">
        <f>F83+E83+D83</f>
        <v>559</v>
      </c>
      <c r="D83" s="234">
        <v>301.8</v>
      </c>
      <c r="E83" s="234">
        <v>26.6</v>
      </c>
      <c r="F83" s="234">
        <v>230.6</v>
      </c>
      <c r="G83" s="235"/>
      <c r="H83" s="235">
        <f>G83</f>
        <v>0</v>
      </c>
      <c r="I83" s="235">
        <f t="shared" si="10"/>
        <v>559</v>
      </c>
      <c r="J83" s="110"/>
      <c r="K83" s="97"/>
      <c r="L83" s="97"/>
      <c r="M83" s="97"/>
      <c r="N83" s="97"/>
      <c r="O83" s="97"/>
      <c r="P83" s="97"/>
      <c r="Q83" s="236"/>
      <c r="R83" s="236"/>
      <c r="S83" s="97"/>
      <c r="T83" s="97"/>
      <c r="U83" s="97"/>
      <c r="V83" s="97"/>
      <c r="W83" s="97"/>
      <c r="X83" s="236"/>
      <c r="Y83" s="97"/>
      <c r="Z83" s="97"/>
      <c r="AA83" s="97"/>
      <c r="AB83" s="97"/>
      <c r="AC83" s="97"/>
      <c r="AD83" s="97"/>
      <c r="AE83" s="97"/>
      <c r="AF83" s="97"/>
      <c r="AG83" s="97"/>
      <c r="AH83" s="22"/>
      <c r="AI83" s="22"/>
      <c r="AJ83" s="12"/>
      <c r="AK83" s="65"/>
      <c r="AL83" s="229"/>
    </row>
    <row r="84" spans="1:84" s="11" customFormat="1" ht="15.75">
      <c r="A84" s="213"/>
      <c r="B84" s="226" t="s">
        <v>409</v>
      </c>
      <c r="C84" s="227">
        <f>F84</f>
        <v>6167547.9</v>
      </c>
      <c r="D84" s="227">
        <f>D86+D87+D88+D89+D90+D92+D93+D94+D96+D98+D97+D99</f>
        <v>0</v>
      </c>
      <c r="E84" s="227">
        <f>E86+E87+E88+E89+E90+E92+E93+E94+E96+E98+E97+E99+E91</f>
        <v>0</v>
      </c>
      <c r="F84" s="227">
        <f>F86+F87+F88+F89+F90+F92+F93+F94+F96+F98+F97+F99+F91+F85</f>
        <v>6167547.9</v>
      </c>
      <c r="G84" s="227">
        <f>G86+G87+G88+G89+G90+G92+G93+G94+G96+G98+G97+G99</f>
        <v>139452.19999999998</v>
      </c>
      <c r="H84" s="227">
        <f>H86+H87+H88+H89+H90+H92+H93+H94+H96+H98+H97+H99</f>
        <v>0</v>
      </c>
      <c r="I84" s="228">
        <f t="shared" si="10"/>
        <v>6307000.100000001</v>
      </c>
      <c r="J84" s="110"/>
      <c r="K84" s="97"/>
      <c r="L84" s="97"/>
      <c r="M84" s="97"/>
      <c r="N84" s="97"/>
      <c r="O84" s="97"/>
      <c r="P84" s="97"/>
      <c r="Q84" s="97">
        <f>1000+99.8+2+12+50.9+200+95+95+280-105-685.9</f>
        <v>1043.8000000000002</v>
      </c>
      <c r="R84" s="97"/>
      <c r="S84" s="97"/>
      <c r="T84" s="97"/>
      <c r="U84" s="97"/>
      <c r="V84" s="97"/>
      <c r="W84" s="97"/>
      <c r="X84" s="97"/>
      <c r="Y84" s="97"/>
      <c r="Z84" s="97"/>
      <c r="AA84" s="97"/>
      <c r="AB84" s="97"/>
      <c r="AC84" s="97"/>
      <c r="AD84" s="97"/>
      <c r="AE84" s="97"/>
      <c r="AF84" s="97"/>
      <c r="AG84" s="97"/>
      <c r="AH84" s="12"/>
      <c r="AI84" s="12"/>
      <c r="AJ84" s="12"/>
      <c r="AK84" s="65"/>
      <c r="AL84" s="229"/>
      <c r="AM84" s="19"/>
      <c r="AN84" s="19"/>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row>
    <row r="85" spans="1:16" s="11" customFormat="1" ht="28.5">
      <c r="A85" s="76" t="s">
        <v>127</v>
      </c>
      <c r="B85" s="239" t="s">
        <v>222</v>
      </c>
      <c r="C85" s="215">
        <f>D85+E85+F85</f>
        <v>29439</v>
      </c>
      <c r="D85" s="223"/>
      <c r="E85" s="223"/>
      <c r="F85" s="223">
        <f>28319.6+1119.4</f>
        <v>29439</v>
      </c>
      <c r="G85" s="224">
        <f>54554.8-2000-2500-1704-9850-1000-1000-1020-1000+299+16.3-7120.7-3600-517.9-300-50-80-100-100-194.1-362.6-1430-3784.1-2000+2553.3+3780+16659.3+1000+2671-526.3-8421.1-368.4-4146.6-6867.9-2395.8-480-1000-600-1500-3000-995-4500-300+272.3-2698.8-36.5-10-710.5-2829.1-120+5000-500-667.5-1000-500-670+685.9-1000-1935</f>
        <v>0</v>
      </c>
      <c r="H85" s="223">
        <f>G85</f>
        <v>0</v>
      </c>
      <c r="I85" s="224">
        <f t="shared" si="10"/>
        <v>29439</v>
      </c>
      <c r="J85" s="10" t="b">
        <f>I85=C85+G85</f>
        <v>1</v>
      </c>
      <c r="K85" s="10"/>
      <c r="L85" s="10"/>
      <c r="M85" s="10"/>
      <c r="N85" s="216"/>
      <c r="O85" s="216"/>
      <c r="P85" s="216"/>
    </row>
    <row r="86" spans="1:38" ht="75">
      <c r="A86" s="217" t="s">
        <v>446</v>
      </c>
      <c r="B86" s="240" t="s">
        <v>48</v>
      </c>
      <c r="C86" s="234"/>
      <c r="D86" s="234"/>
      <c r="E86" s="234"/>
      <c r="F86" s="234"/>
      <c r="G86" s="235">
        <f>79964.9-86.1</f>
        <v>79878.79999999999</v>
      </c>
      <c r="H86" s="235"/>
      <c r="I86" s="235">
        <f aca="true" t="shared" si="12" ref="I86:I96">C86+G86</f>
        <v>79878.79999999999</v>
      </c>
      <c r="J86" s="110"/>
      <c r="K86" s="97"/>
      <c r="L86" s="97"/>
      <c r="M86" s="97"/>
      <c r="N86" s="97"/>
      <c r="O86" s="97"/>
      <c r="P86" s="97"/>
      <c r="Q86" s="236" t="e">
        <f>#REF!+#REF!</f>
        <v>#REF!</v>
      </c>
      <c r="R86" s="236"/>
      <c r="S86" s="97"/>
      <c r="T86" s="97"/>
      <c r="U86" s="97"/>
      <c r="V86" s="97"/>
      <c r="W86" s="97"/>
      <c r="X86" s="236"/>
      <c r="Y86" s="97"/>
      <c r="Z86" s="97"/>
      <c r="AA86" s="97"/>
      <c r="AB86" s="97"/>
      <c r="AC86" s="97"/>
      <c r="AD86" s="97"/>
      <c r="AE86" s="97"/>
      <c r="AF86" s="97"/>
      <c r="AG86" s="97"/>
      <c r="AH86" s="22"/>
      <c r="AI86" s="22"/>
      <c r="AJ86" s="12"/>
      <c r="AK86" s="65"/>
      <c r="AL86" s="229"/>
    </row>
    <row r="87" spans="1:38" ht="15.75">
      <c r="A87" s="212" t="s">
        <v>445</v>
      </c>
      <c r="B87" s="240" t="s">
        <v>49</v>
      </c>
      <c r="C87" s="234">
        <f aca="true" t="shared" si="13" ref="C87:C97">F87</f>
        <v>10000</v>
      </c>
      <c r="D87" s="234"/>
      <c r="E87" s="234"/>
      <c r="F87" s="234">
        <v>10000</v>
      </c>
      <c r="G87" s="235"/>
      <c r="H87" s="235"/>
      <c r="I87" s="235">
        <f t="shared" si="12"/>
        <v>10000</v>
      </c>
      <c r="J87" s="110"/>
      <c r="K87" s="97"/>
      <c r="L87" s="97"/>
      <c r="M87" s="97"/>
      <c r="N87" s="97"/>
      <c r="O87" s="97"/>
      <c r="P87" s="97"/>
      <c r="Q87" s="236"/>
      <c r="R87" s="236"/>
      <c r="S87" s="97"/>
      <c r="T87" s="97"/>
      <c r="U87" s="97"/>
      <c r="V87" s="97"/>
      <c r="W87" s="97"/>
      <c r="X87" s="236"/>
      <c r="Y87" s="97"/>
      <c r="Z87" s="97"/>
      <c r="AA87" s="97"/>
      <c r="AB87" s="97"/>
      <c r="AC87" s="97"/>
      <c r="AD87" s="97"/>
      <c r="AE87" s="97"/>
      <c r="AF87" s="97"/>
      <c r="AG87" s="97"/>
      <c r="AH87" s="22"/>
      <c r="AI87" s="22"/>
      <c r="AJ87" s="12"/>
      <c r="AK87" s="65"/>
      <c r="AL87" s="229"/>
    </row>
    <row r="88" spans="1:40" s="11" customFormat="1" ht="30">
      <c r="A88" s="212" t="s">
        <v>443</v>
      </c>
      <c r="B88" s="279" t="s">
        <v>149</v>
      </c>
      <c r="C88" s="234">
        <f t="shared" si="13"/>
        <v>92891.3</v>
      </c>
      <c r="D88" s="272"/>
      <c r="E88" s="272"/>
      <c r="F88" s="272">
        <v>92891.3</v>
      </c>
      <c r="G88" s="228"/>
      <c r="H88" s="228"/>
      <c r="I88" s="235">
        <f t="shared" si="12"/>
        <v>92891.3</v>
      </c>
      <c r="J88" s="110"/>
      <c r="K88" s="97"/>
      <c r="L88" s="97"/>
      <c r="M88" s="97"/>
      <c r="N88" s="97"/>
      <c r="O88" s="97"/>
      <c r="P88" s="97"/>
      <c r="Q88" s="236"/>
      <c r="R88" s="236"/>
      <c r="S88" s="97"/>
      <c r="T88" s="97"/>
      <c r="U88" s="97"/>
      <c r="V88" s="97"/>
      <c r="W88" s="97"/>
      <c r="X88" s="236"/>
      <c r="Y88" s="97"/>
      <c r="Z88" s="97"/>
      <c r="AA88" s="97"/>
      <c r="AB88" s="97"/>
      <c r="AC88" s="97"/>
      <c r="AD88" s="97"/>
      <c r="AE88" s="97"/>
      <c r="AF88" s="97"/>
      <c r="AG88" s="97"/>
      <c r="AH88" s="29"/>
      <c r="AI88" s="29"/>
      <c r="AJ88" s="12"/>
      <c r="AK88" s="65"/>
      <c r="AL88" s="229"/>
      <c r="AM88" s="254"/>
      <c r="AN88" s="254"/>
    </row>
    <row r="89" spans="1:40" s="11" customFormat="1" ht="15.75">
      <c r="A89" s="212" t="s">
        <v>218</v>
      </c>
      <c r="B89" s="281" t="s">
        <v>194</v>
      </c>
      <c r="C89" s="234">
        <f t="shared" si="13"/>
        <v>1687041.7999999998</v>
      </c>
      <c r="D89" s="272"/>
      <c r="E89" s="272"/>
      <c r="F89" s="272">
        <f>58949.4+1628092.4</f>
        <v>1687041.7999999998</v>
      </c>
      <c r="G89" s="228"/>
      <c r="H89" s="272"/>
      <c r="I89" s="235">
        <f t="shared" si="12"/>
        <v>1687041.7999999998</v>
      </c>
      <c r="J89" s="110"/>
      <c r="K89" s="97"/>
      <c r="L89" s="97"/>
      <c r="M89" s="97"/>
      <c r="N89" s="97"/>
      <c r="O89" s="97"/>
      <c r="P89" s="97"/>
      <c r="Q89" s="236"/>
      <c r="R89" s="236"/>
      <c r="S89" s="97"/>
      <c r="T89" s="97"/>
      <c r="U89" s="97"/>
      <c r="V89" s="97"/>
      <c r="W89" s="97"/>
      <c r="X89" s="236"/>
      <c r="Y89" s="97"/>
      <c r="Z89" s="97"/>
      <c r="AA89" s="97"/>
      <c r="AB89" s="97"/>
      <c r="AC89" s="97"/>
      <c r="AD89" s="97"/>
      <c r="AE89" s="97"/>
      <c r="AF89" s="97"/>
      <c r="AG89" s="97"/>
      <c r="AH89" s="255"/>
      <c r="AI89" s="12"/>
      <c r="AJ89" s="254"/>
      <c r="AK89" s="254"/>
      <c r="AL89" s="254"/>
      <c r="AM89" s="254"/>
      <c r="AN89" s="254"/>
    </row>
    <row r="90" spans="1:84" ht="45">
      <c r="A90" s="212" t="s">
        <v>286</v>
      </c>
      <c r="B90" s="278" t="s">
        <v>408</v>
      </c>
      <c r="C90" s="234">
        <f t="shared" si="13"/>
        <v>3121888.9</v>
      </c>
      <c r="D90" s="272"/>
      <c r="E90" s="272"/>
      <c r="F90" s="272">
        <v>3121888.9</v>
      </c>
      <c r="G90" s="228"/>
      <c r="H90" s="228"/>
      <c r="I90" s="235">
        <f t="shared" si="12"/>
        <v>3121888.9</v>
      </c>
      <c r="J90" s="110"/>
      <c r="K90" s="97"/>
      <c r="L90" s="97"/>
      <c r="M90" s="97"/>
      <c r="N90" s="97"/>
      <c r="O90" s="97"/>
      <c r="P90" s="97"/>
      <c r="Q90" s="236"/>
      <c r="R90" s="236"/>
      <c r="S90" s="97"/>
      <c r="T90" s="97"/>
      <c r="U90" s="97"/>
      <c r="V90" s="97"/>
      <c r="W90" s="97"/>
      <c r="X90" s="236"/>
      <c r="Y90" s="97"/>
      <c r="Z90" s="97"/>
      <c r="AA90" s="97"/>
      <c r="AB90" s="97"/>
      <c r="AC90" s="97"/>
      <c r="AD90" s="97"/>
      <c r="AE90" s="97"/>
      <c r="AF90" s="97"/>
      <c r="AG90" s="97"/>
      <c r="AH90" s="29"/>
      <c r="AI90" s="29"/>
      <c r="AJ90" s="12"/>
      <c r="AK90" s="65"/>
      <c r="AL90" s="229"/>
      <c r="AM90" s="7"/>
      <c r="AN90" s="7"/>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1:84" ht="84" customHeight="1">
      <c r="A91" s="212" t="s">
        <v>290</v>
      </c>
      <c r="B91" s="283" t="s">
        <v>76</v>
      </c>
      <c r="C91" s="234">
        <f t="shared" si="13"/>
        <v>828716</v>
      </c>
      <c r="D91" s="272"/>
      <c r="E91" s="272"/>
      <c r="F91" s="272">
        <v>828716</v>
      </c>
      <c r="G91" s="228"/>
      <c r="H91" s="228"/>
      <c r="I91" s="235"/>
      <c r="J91" s="110"/>
      <c r="K91" s="97"/>
      <c r="L91" s="97"/>
      <c r="M91" s="97"/>
      <c r="N91" s="97"/>
      <c r="O91" s="97"/>
      <c r="P91" s="97"/>
      <c r="Q91" s="236"/>
      <c r="R91" s="236"/>
      <c r="S91" s="97"/>
      <c r="T91" s="97"/>
      <c r="U91" s="97"/>
      <c r="V91" s="97"/>
      <c r="W91" s="97"/>
      <c r="X91" s="236"/>
      <c r="Y91" s="97"/>
      <c r="Z91" s="97"/>
      <c r="AA91" s="97"/>
      <c r="AB91" s="97"/>
      <c r="AC91" s="97"/>
      <c r="AD91" s="97"/>
      <c r="AE91" s="97"/>
      <c r="AF91" s="97"/>
      <c r="AG91" s="97"/>
      <c r="AH91" s="29"/>
      <c r="AI91" s="29"/>
      <c r="AJ91" s="12"/>
      <c r="AK91" s="65"/>
      <c r="AL91" s="229"/>
      <c r="AM91" s="7"/>
      <c r="AN91" s="7"/>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1:40" s="11" customFormat="1" ht="180">
      <c r="A92" s="212" t="s">
        <v>291</v>
      </c>
      <c r="B92" s="251" t="s">
        <v>71</v>
      </c>
      <c r="C92" s="234">
        <f t="shared" si="13"/>
        <v>237229.4</v>
      </c>
      <c r="D92" s="234"/>
      <c r="E92" s="234"/>
      <c r="F92" s="234">
        <v>237229.4</v>
      </c>
      <c r="G92" s="235"/>
      <c r="H92" s="235"/>
      <c r="I92" s="235">
        <f t="shared" si="12"/>
        <v>237229.4</v>
      </c>
      <c r="J92" s="110"/>
      <c r="K92" s="97"/>
      <c r="L92" s="97"/>
      <c r="M92" s="97"/>
      <c r="N92" s="97"/>
      <c r="O92" s="97"/>
      <c r="P92" s="97"/>
      <c r="Q92" s="236"/>
      <c r="R92" s="236"/>
      <c r="S92" s="97"/>
      <c r="T92" s="97"/>
      <c r="U92" s="97"/>
      <c r="V92" s="97"/>
      <c r="W92" s="97"/>
      <c r="X92" s="236"/>
      <c r="Y92" s="97"/>
      <c r="Z92" s="97"/>
      <c r="AA92" s="97"/>
      <c r="AB92" s="97"/>
      <c r="AC92" s="97"/>
      <c r="AD92" s="97"/>
      <c r="AE92" s="97"/>
      <c r="AF92" s="97"/>
      <c r="AG92" s="97"/>
      <c r="AH92" s="22"/>
      <c r="AI92" s="22"/>
      <c r="AJ92" s="12"/>
      <c r="AK92" s="65"/>
      <c r="AL92" s="229"/>
      <c r="AM92" s="254"/>
      <c r="AN92" s="254"/>
    </row>
    <row r="93" spans="1:40" s="11" customFormat="1" ht="45">
      <c r="A93" s="212" t="s">
        <v>124</v>
      </c>
      <c r="B93" s="251" t="s">
        <v>184</v>
      </c>
      <c r="C93" s="234">
        <f t="shared" si="13"/>
        <v>131647.9</v>
      </c>
      <c r="D93" s="234"/>
      <c r="E93" s="234"/>
      <c r="F93" s="234">
        <v>131647.9</v>
      </c>
      <c r="G93" s="235"/>
      <c r="H93" s="235"/>
      <c r="I93" s="235">
        <f t="shared" si="12"/>
        <v>131647.9</v>
      </c>
      <c r="J93" s="110"/>
      <c r="K93" s="97"/>
      <c r="L93" s="97"/>
      <c r="M93" s="97"/>
      <c r="N93" s="97"/>
      <c r="O93" s="97"/>
      <c r="P93" s="97"/>
      <c r="Q93" s="236"/>
      <c r="R93" s="236"/>
      <c r="S93" s="97"/>
      <c r="T93" s="97"/>
      <c r="U93" s="97"/>
      <c r="V93" s="97"/>
      <c r="W93" s="97"/>
      <c r="X93" s="236"/>
      <c r="Y93" s="97"/>
      <c r="Z93" s="97"/>
      <c r="AA93" s="97"/>
      <c r="AB93" s="97"/>
      <c r="AC93" s="97"/>
      <c r="AD93" s="97"/>
      <c r="AE93" s="97"/>
      <c r="AF93" s="97"/>
      <c r="AG93" s="97"/>
      <c r="AH93" s="22"/>
      <c r="AI93" s="22"/>
      <c r="AJ93" s="12"/>
      <c r="AK93" s="65"/>
      <c r="AL93" s="229"/>
      <c r="AM93" s="254"/>
      <c r="AN93" s="254"/>
    </row>
    <row r="94" spans="1:40" s="11" customFormat="1" ht="45">
      <c r="A94" s="348" t="s">
        <v>289</v>
      </c>
      <c r="B94" s="251" t="s">
        <v>251</v>
      </c>
      <c r="C94" s="234">
        <f>F94</f>
        <v>0</v>
      </c>
      <c r="D94" s="245">
        <v>0</v>
      </c>
      <c r="E94" s="245">
        <v>0</v>
      </c>
      <c r="F94" s="234">
        <f>F95</f>
        <v>0</v>
      </c>
      <c r="G94" s="234">
        <f>G95</f>
        <v>1938</v>
      </c>
      <c r="H94" s="245">
        <v>0</v>
      </c>
      <c r="I94" s="235">
        <f t="shared" si="12"/>
        <v>1938</v>
      </c>
      <c r="J94" s="110"/>
      <c r="K94" s="97"/>
      <c r="L94" s="97"/>
      <c r="M94" s="97"/>
      <c r="N94" s="97"/>
      <c r="O94" s="97"/>
      <c r="P94" s="97"/>
      <c r="Q94" s="236"/>
      <c r="R94" s="236"/>
      <c r="S94" s="97"/>
      <c r="T94" s="97"/>
      <c r="U94" s="97"/>
      <c r="V94" s="97"/>
      <c r="W94" s="97"/>
      <c r="X94" s="236"/>
      <c r="Y94" s="97"/>
      <c r="Z94" s="97"/>
      <c r="AA94" s="97"/>
      <c r="AB94" s="97"/>
      <c r="AC94" s="97"/>
      <c r="AD94" s="97"/>
      <c r="AE94" s="97"/>
      <c r="AF94" s="97"/>
      <c r="AG94" s="97"/>
      <c r="AH94" s="29"/>
      <c r="AI94" s="29"/>
      <c r="AJ94" s="12"/>
      <c r="AK94" s="65"/>
      <c r="AL94" s="229"/>
      <c r="AM94" s="254"/>
      <c r="AN94" s="254"/>
    </row>
    <row r="95" spans="1:40" s="11" customFormat="1" ht="30">
      <c r="A95" s="348"/>
      <c r="B95" s="251" t="s">
        <v>2</v>
      </c>
      <c r="C95" s="234">
        <f>F95</f>
        <v>0</v>
      </c>
      <c r="D95" s="245"/>
      <c r="E95" s="245"/>
      <c r="F95" s="234"/>
      <c r="G95" s="234">
        <v>1938</v>
      </c>
      <c r="H95" s="234"/>
      <c r="I95" s="235">
        <f t="shared" si="12"/>
        <v>1938</v>
      </c>
      <c r="J95" s="110"/>
      <c r="K95" s="97"/>
      <c r="L95" s="97"/>
      <c r="M95" s="97"/>
      <c r="N95" s="97"/>
      <c r="O95" s="97"/>
      <c r="P95" s="97"/>
      <c r="Q95" s="236"/>
      <c r="R95" s="236"/>
      <c r="S95" s="97"/>
      <c r="T95" s="97"/>
      <c r="U95" s="97"/>
      <c r="V95" s="97"/>
      <c r="W95" s="97"/>
      <c r="X95" s="236"/>
      <c r="Y95" s="97"/>
      <c r="Z95" s="97"/>
      <c r="AA95" s="97"/>
      <c r="AB95" s="97"/>
      <c r="AC95" s="97"/>
      <c r="AD95" s="97"/>
      <c r="AE95" s="97"/>
      <c r="AF95" s="97"/>
      <c r="AG95" s="97"/>
      <c r="AH95" s="276"/>
      <c r="AI95" s="29"/>
      <c r="AJ95" s="12"/>
      <c r="AK95" s="65"/>
      <c r="AL95" s="229"/>
      <c r="AM95" s="254"/>
      <c r="AN95" s="254"/>
    </row>
    <row r="96" spans="1:84" ht="43.5" customHeight="1">
      <c r="A96" s="212" t="s">
        <v>386</v>
      </c>
      <c r="B96" s="258" t="s">
        <v>387</v>
      </c>
      <c r="C96" s="272">
        <f>D96+E96+F96</f>
        <v>0</v>
      </c>
      <c r="D96" s="272"/>
      <c r="E96" s="272"/>
      <c r="F96" s="272"/>
      <c r="G96" s="272">
        <v>57635.4</v>
      </c>
      <c r="H96" s="272"/>
      <c r="I96" s="235">
        <f t="shared" si="12"/>
        <v>57635.4</v>
      </c>
      <c r="J96" s="110"/>
      <c r="K96" s="97"/>
      <c r="L96" s="97"/>
      <c r="M96" s="97"/>
      <c r="N96" s="97"/>
      <c r="O96" s="97"/>
      <c r="P96" s="97"/>
      <c r="Q96" s="236"/>
      <c r="R96" s="236"/>
      <c r="S96" s="97"/>
      <c r="T96" s="97"/>
      <c r="U96" s="97"/>
      <c r="V96" s="97"/>
      <c r="W96" s="97"/>
      <c r="X96" s="236"/>
      <c r="Y96" s="97"/>
      <c r="Z96" s="97"/>
      <c r="AA96" s="97"/>
      <c r="AB96" s="97"/>
      <c r="AC96" s="97"/>
      <c r="AD96" s="97"/>
      <c r="AE96" s="97"/>
      <c r="AF96" s="97"/>
      <c r="AG96" s="97"/>
      <c r="AH96" s="255"/>
      <c r="AI96" s="12"/>
      <c r="AK96" s="7"/>
      <c r="AL96" s="7"/>
      <c r="AM96" s="7"/>
      <c r="AN96" s="7"/>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1:40" s="11" customFormat="1" ht="96" customHeight="1">
      <c r="A97" s="212" t="s">
        <v>444</v>
      </c>
      <c r="B97" s="258" t="s">
        <v>217</v>
      </c>
      <c r="C97" s="234">
        <f t="shared" si="13"/>
        <v>28693.6</v>
      </c>
      <c r="D97" s="234"/>
      <c r="E97" s="234"/>
      <c r="F97" s="234">
        <v>28693.6</v>
      </c>
      <c r="G97" s="235"/>
      <c r="H97" s="235"/>
      <c r="I97" s="235">
        <f>C97+G97</f>
        <v>28693.6</v>
      </c>
      <c r="J97" s="110"/>
      <c r="K97" s="97"/>
      <c r="L97" s="97"/>
      <c r="M97" s="97"/>
      <c r="N97" s="97"/>
      <c r="O97" s="97"/>
      <c r="P97" s="97"/>
      <c r="Q97" s="236"/>
      <c r="R97" s="236"/>
      <c r="S97" s="97"/>
      <c r="T97" s="97"/>
      <c r="U97" s="97"/>
      <c r="V97" s="97"/>
      <c r="W97" s="97"/>
      <c r="X97" s="236"/>
      <c r="Y97" s="97"/>
      <c r="Z97" s="97"/>
      <c r="AA97" s="97"/>
      <c r="AB97" s="97"/>
      <c r="AC97" s="97"/>
      <c r="AD97" s="97"/>
      <c r="AE97" s="97"/>
      <c r="AF97" s="97"/>
      <c r="AG97" s="97"/>
      <c r="AH97" s="29"/>
      <c r="AI97" s="29"/>
      <c r="AJ97" s="12"/>
      <c r="AK97" s="65"/>
      <c r="AL97" s="229"/>
      <c r="AM97" s="254"/>
      <c r="AN97" s="254"/>
    </row>
    <row r="98" spans="1:40" s="145" customFormat="1" ht="19.5" customHeight="1" hidden="1">
      <c r="A98" s="212"/>
      <c r="B98" s="258"/>
      <c r="C98" s="234"/>
      <c r="D98" s="234"/>
      <c r="E98" s="234"/>
      <c r="F98" s="234"/>
      <c r="G98" s="234"/>
      <c r="H98" s="234"/>
      <c r="I98" s="235"/>
      <c r="J98" s="152"/>
      <c r="K98" s="147"/>
      <c r="L98" s="147"/>
      <c r="M98" s="147"/>
      <c r="N98" s="147"/>
      <c r="O98" s="147"/>
      <c r="P98" s="147"/>
      <c r="Q98" s="148"/>
      <c r="R98" s="148"/>
      <c r="S98" s="147"/>
      <c r="T98" s="147"/>
      <c r="U98" s="147"/>
      <c r="V98" s="147"/>
      <c r="W98" s="147"/>
      <c r="X98" s="148"/>
      <c r="Y98" s="147"/>
      <c r="Z98" s="147"/>
      <c r="AA98" s="147"/>
      <c r="AB98" s="147"/>
      <c r="AC98" s="147"/>
      <c r="AD98" s="147"/>
      <c r="AE98" s="147"/>
      <c r="AF98" s="147"/>
      <c r="AG98" s="147"/>
      <c r="AH98" s="159"/>
      <c r="AI98" s="159"/>
      <c r="AJ98" s="149"/>
      <c r="AK98" s="153"/>
      <c r="AL98" s="154"/>
      <c r="AM98" s="150"/>
      <c r="AN98" s="150"/>
    </row>
    <row r="99" spans="1:16" s="11" customFormat="1" ht="15" hidden="1">
      <c r="A99" s="212"/>
      <c r="B99" s="207"/>
      <c r="C99" s="247"/>
      <c r="D99" s="234"/>
      <c r="E99" s="234"/>
      <c r="F99" s="234"/>
      <c r="G99" s="235"/>
      <c r="H99" s="234"/>
      <c r="I99" s="235"/>
      <c r="J99" s="10"/>
      <c r="K99" s="10"/>
      <c r="L99" s="10"/>
      <c r="M99" s="10"/>
      <c r="N99" s="10"/>
      <c r="O99" s="10"/>
      <c r="P99" s="10"/>
    </row>
    <row r="100" spans="1:84" s="11" customFormat="1" ht="15.75">
      <c r="A100" s="362" t="s">
        <v>407</v>
      </c>
      <c r="B100" s="362"/>
      <c r="C100" s="228">
        <f aca="true" t="shared" si="14" ref="C100:I100">C84+C80+C76+C68+C63+C60+C53+C50+C48+C46+C43+C30+C24+C15+C78+C82</f>
        <v>10094195.299999999</v>
      </c>
      <c r="D100" s="228">
        <f t="shared" si="14"/>
        <v>1524240.9</v>
      </c>
      <c r="E100" s="228">
        <f t="shared" si="14"/>
        <v>313557</v>
      </c>
      <c r="F100" s="228">
        <f t="shared" si="14"/>
        <v>8256397.399999999</v>
      </c>
      <c r="G100" s="228">
        <f t="shared" si="14"/>
        <v>753304.1000000001</v>
      </c>
      <c r="H100" s="228">
        <f t="shared" si="14"/>
        <v>449089.9</v>
      </c>
      <c r="I100" s="228">
        <f t="shared" si="14"/>
        <v>10847499.4</v>
      </c>
      <c r="J100" s="110"/>
      <c r="K100" s="97"/>
      <c r="L100" s="97"/>
      <c r="M100" s="97"/>
      <c r="N100" s="97"/>
      <c r="O100" s="97"/>
      <c r="P100" s="97"/>
      <c r="Q100" s="97"/>
      <c r="R100" s="97"/>
      <c r="S100" s="97"/>
      <c r="T100" s="97"/>
      <c r="U100" s="97"/>
      <c r="V100" s="97"/>
      <c r="W100" s="97"/>
      <c r="X100" s="97"/>
      <c r="Y100" s="97"/>
      <c r="Z100" s="97"/>
      <c r="AA100" s="97"/>
      <c r="AB100" s="97"/>
      <c r="AC100" s="97"/>
      <c r="AD100" s="97"/>
      <c r="AE100" s="254"/>
      <c r="AF100" s="97"/>
      <c r="AG100" s="97"/>
      <c r="AH100" s="12"/>
      <c r="AI100" s="12"/>
      <c r="AJ100" s="12"/>
      <c r="AK100" s="65"/>
      <c r="AL100" s="229"/>
      <c r="AM100" s="19"/>
      <c r="AN100" s="19"/>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row>
    <row r="101" spans="1:84" s="7" customFormat="1" ht="24" customHeight="1">
      <c r="A101" s="69"/>
      <c r="F101" s="22"/>
      <c r="I101" s="7" t="s">
        <v>143</v>
      </c>
      <c r="L101" s="22"/>
      <c r="Y101" s="22"/>
      <c r="AC101" s="22"/>
      <c r="AE101" s="97"/>
      <c r="AH101" s="21"/>
      <c r="AI101" s="21"/>
      <c r="AJ101" s="12"/>
      <c r="AK101" s="67"/>
      <c r="AL101" s="65"/>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row>
    <row r="102" spans="1:84" s="7" customFormat="1" ht="15">
      <c r="A102" s="102"/>
      <c r="B102" s="87"/>
      <c r="C102" s="125"/>
      <c r="D102" s="125"/>
      <c r="E102" s="125"/>
      <c r="F102" s="125"/>
      <c r="G102" s="125"/>
      <c r="H102" s="125"/>
      <c r="I102" s="12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12"/>
      <c r="AI102" s="12"/>
      <c r="AJ102" s="12"/>
      <c r="AK102" s="103"/>
      <c r="AL102" s="103"/>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row>
    <row r="103" spans="1:84" s="7" customFormat="1" ht="15">
      <c r="A103" s="102"/>
      <c r="B103" s="126"/>
      <c r="C103" s="125"/>
      <c r="D103" s="125"/>
      <c r="E103" s="125"/>
      <c r="F103" s="125"/>
      <c r="G103" s="125"/>
      <c r="H103" s="125"/>
      <c r="I103" s="12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22"/>
      <c r="AI103" s="22"/>
      <c r="AJ103" s="22"/>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row>
    <row r="104" spans="1:84" s="7" customFormat="1" ht="15">
      <c r="A104" s="102"/>
      <c r="B104" s="88"/>
      <c r="C104" s="125"/>
      <c r="D104" s="125"/>
      <c r="E104" s="125"/>
      <c r="F104" s="125"/>
      <c r="G104" s="125"/>
      <c r="H104" s="125"/>
      <c r="I104" s="12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22"/>
      <c r="AI104" s="22"/>
      <c r="AJ104" s="22"/>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row>
    <row r="105" spans="1:84" s="7" customFormat="1" ht="15">
      <c r="A105" s="102"/>
      <c r="B105" s="126"/>
      <c r="C105" s="125"/>
      <c r="D105" s="125"/>
      <c r="E105" s="125"/>
      <c r="F105" s="125"/>
      <c r="G105" s="125"/>
      <c r="H105" s="125"/>
      <c r="I105" s="12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89"/>
      <c r="AI105" s="89"/>
      <c r="AJ105" s="89"/>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row>
    <row r="106" spans="1:84" s="7" customFormat="1" ht="15">
      <c r="A106" s="102"/>
      <c r="B106" s="88"/>
      <c r="C106" s="125"/>
      <c r="D106" s="125"/>
      <c r="E106" s="125"/>
      <c r="F106" s="125"/>
      <c r="G106" s="125"/>
      <c r="H106" s="125"/>
      <c r="I106" s="12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105"/>
      <c r="AI106" s="105"/>
      <c r="AJ106" s="105"/>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row>
    <row r="107" spans="1:84" s="7" customFormat="1" ht="15">
      <c r="A107" s="102"/>
      <c r="B107" s="88"/>
      <c r="C107" s="125"/>
      <c r="D107" s="125"/>
      <c r="E107" s="125"/>
      <c r="F107" s="125"/>
      <c r="G107" s="125"/>
      <c r="H107" s="125"/>
      <c r="I107" s="12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65"/>
      <c r="AI107" s="65"/>
      <c r="AJ107" s="65"/>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row>
    <row r="108" spans="1:84" s="7" customFormat="1" ht="15">
      <c r="A108" s="102"/>
      <c r="B108" s="104"/>
      <c r="C108" s="65"/>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65"/>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row>
    <row r="109" spans="1:84" s="7" customFormat="1" ht="15">
      <c r="A109" s="102"/>
      <c r="B109" s="104"/>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row>
    <row r="110" spans="1:84" s="7" customFormat="1" ht="15">
      <c r="A110" s="102"/>
      <c r="B110" s="104"/>
      <c r="C110" s="66"/>
      <c r="H110" s="65"/>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row>
    <row r="111" spans="2:36" ht="15">
      <c r="B111" s="20"/>
      <c r="C111" s="57"/>
      <c r="F111" s="14"/>
      <c r="G111" s="65"/>
      <c r="H111" s="65"/>
      <c r="I111" s="13"/>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row>
    <row r="112" spans="3:8" ht="15">
      <c r="C112" s="57"/>
      <c r="H112" s="13"/>
    </row>
    <row r="113" spans="3:8" ht="15">
      <c r="C113" s="58"/>
      <c r="H113" s="13"/>
    </row>
    <row r="114" ht="15">
      <c r="C114" s="58"/>
    </row>
    <row r="115" ht="15">
      <c r="C115" s="58"/>
    </row>
    <row r="116" ht="15">
      <c r="C116" s="58"/>
    </row>
    <row r="117" ht="15">
      <c r="C117" s="58"/>
    </row>
    <row r="118" ht="15">
      <c r="C118" s="58"/>
    </row>
    <row r="119" ht="15">
      <c r="C119" s="58"/>
    </row>
    <row r="120" ht="15">
      <c r="C120" s="58"/>
    </row>
    <row r="121" ht="15">
      <c r="C121" s="58"/>
    </row>
    <row r="122" ht="15">
      <c r="C122" s="58"/>
    </row>
    <row r="123" ht="15">
      <c r="C123" s="58"/>
    </row>
    <row r="124" ht="15">
      <c r="C124" s="58"/>
    </row>
    <row r="125" ht="15">
      <c r="C125" s="58"/>
    </row>
    <row r="126" ht="15">
      <c r="C126" s="58"/>
    </row>
    <row r="127" ht="15">
      <c r="C127" s="58"/>
    </row>
    <row r="128" ht="15">
      <c r="C128" s="58"/>
    </row>
    <row r="129" ht="15">
      <c r="C129" s="58"/>
    </row>
    <row r="130" ht="15">
      <c r="C130" s="58"/>
    </row>
    <row r="131" ht="15">
      <c r="C131" s="58"/>
    </row>
    <row r="132" ht="15">
      <c r="C132" s="58"/>
    </row>
    <row r="133" ht="15">
      <c r="C133" s="58"/>
    </row>
    <row r="134" ht="15">
      <c r="C134" s="58"/>
    </row>
    <row r="135" ht="15">
      <c r="C135" s="58"/>
    </row>
    <row r="136" ht="15">
      <c r="C136" s="58"/>
    </row>
    <row r="137" ht="15">
      <c r="C137" s="58"/>
    </row>
    <row r="138" ht="15">
      <c r="C138" s="58"/>
    </row>
    <row r="139" ht="15">
      <c r="C139" s="58"/>
    </row>
    <row r="140" ht="15">
      <c r="C140" s="58"/>
    </row>
    <row r="141" ht="15">
      <c r="C141" s="58"/>
    </row>
    <row r="142" ht="15">
      <c r="C142" s="58"/>
    </row>
    <row r="143" ht="15">
      <c r="C143" s="58"/>
    </row>
    <row r="144" ht="15">
      <c r="C144" s="58"/>
    </row>
    <row r="145" ht="15">
      <c r="C145" s="58"/>
    </row>
    <row r="146" ht="15">
      <c r="C146" s="58"/>
    </row>
    <row r="147" ht="15">
      <c r="C147" s="58"/>
    </row>
    <row r="148" ht="15">
      <c r="C148" s="58"/>
    </row>
    <row r="149" ht="15">
      <c r="C149" s="58"/>
    </row>
    <row r="150" ht="15">
      <c r="C150" s="58"/>
    </row>
    <row r="151" ht="15">
      <c r="C151" s="58"/>
    </row>
    <row r="152" ht="15">
      <c r="C152" s="58"/>
    </row>
    <row r="153" ht="15">
      <c r="C153" s="58"/>
    </row>
    <row r="154" ht="15">
      <c r="C154" s="58"/>
    </row>
    <row r="155" ht="15">
      <c r="C155" s="58"/>
    </row>
    <row r="156" ht="15">
      <c r="C156" s="58"/>
    </row>
    <row r="157" ht="15">
      <c r="C157" s="58"/>
    </row>
    <row r="158" ht="15">
      <c r="C158" s="58"/>
    </row>
    <row r="159" ht="15">
      <c r="C159" s="58"/>
    </row>
    <row r="160" ht="15">
      <c r="C160" s="58"/>
    </row>
    <row r="161" ht="15">
      <c r="C161" s="58"/>
    </row>
    <row r="162" ht="15">
      <c r="C162" s="58"/>
    </row>
    <row r="163" ht="15">
      <c r="C163" s="58"/>
    </row>
    <row r="164" ht="15">
      <c r="C164" s="58"/>
    </row>
    <row r="165" ht="15">
      <c r="C165" s="58"/>
    </row>
    <row r="166" ht="15">
      <c r="C166" s="58"/>
    </row>
    <row r="167" ht="15">
      <c r="C167" s="58"/>
    </row>
    <row r="168" ht="15">
      <c r="C168" s="58"/>
    </row>
    <row r="169" ht="15">
      <c r="C169" s="58"/>
    </row>
    <row r="170" ht="15">
      <c r="C170" s="58"/>
    </row>
    <row r="171" ht="15">
      <c r="C171" s="58"/>
    </row>
    <row r="172" ht="15">
      <c r="C172" s="58"/>
    </row>
    <row r="173" ht="15">
      <c r="C173" s="58"/>
    </row>
    <row r="174" ht="15">
      <c r="C174" s="58"/>
    </row>
    <row r="175" ht="15">
      <c r="C175" s="58"/>
    </row>
    <row r="176" ht="15">
      <c r="C176" s="58"/>
    </row>
    <row r="177" ht="15">
      <c r="C177" s="58"/>
    </row>
    <row r="178" ht="15">
      <c r="C178" s="58"/>
    </row>
    <row r="179" ht="15">
      <c r="C179" s="58"/>
    </row>
    <row r="180" ht="15">
      <c r="C180" s="58"/>
    </row>
    <row r="181" ht="15">
      <c r="C181" s="58"/>
    </row>
    <row r="182" ht="15">
      <c r="C182" s="58"/>
    </row>
    <row r="183" ht="15">
      <c r="C183" s="58"/>
    </row>
    <row r="184" ht="15">
      <c r="C184" s="58"/>
    </row>
    <row r="185" ht="15">
      <c r="C185" s="58"/>
    </row>
    <row r="186" ht="15">
      <c r="C186" s="58"/>
    </row>
    <row r="187" ht="15">
      <c r="C187" s="58"/>
    </row>
    <row r="188" ht="15">
      <c r="C188" s="58"/>
    </row>
    <row r="189" ht="15">
      <c r="C189" s="58"/>
    </row>
    <row r="190" ht="15">
      <c r="C190" s="58"/>
    </row>
    <row r="191" ht="15">
      <c r="C191" s="58"/>
    </row>
    <row r="192" ht="15">
      <c r="C192" s="58"/>
    </row>
    <row r="193" ht="15">
      <c r="C193" s="58"/>
    </row>
    <row r="194" ht="15">
      <c r="C194" s="58"/>
    </row>
    <row r="195" ht="15">
      <c r="C195" s="58"/>
    </row>
    <row r="196" ht="15">
      <c r="C196" s="58"/>
    </row>
    <row r="197" ht="15">
      <c r="C197" s="58"/>
    </row>
    <row r="198" ht="15">
      <c r="C198" s="58"/>
    </row>
    <row r="199" ht="15">
      <c r="C199" s="58"/>
    </row>
    <row r="200" ht="15">
      <c r="C200" s="58"/>
    </row>
    <row r="201" ht="15">
      <c r="C201" s="58"/>
    </row>
    <row r="202" ht="15">
      <c r="C202" s="58"/>
    </row>
    <row r="203" ht="15">
      <c r="C203" s="58"/>
    </row>
    <row r="204" ht="15">
      <c r="C204" s="58"/>
    </row>
    <row r="205" ht="15">
      <c r="C205" s="58"/>
    </row>
    <row r="206" ht="15">
      <c r="C206" s="58"/>
    </row>
    <row r="207" ht="15">
      <c r="C207" s="58"/>
    </row>
    <row r="208" ht="15">
      <c r="C208" s="58"/>
    </row>
    <row r="209" ht="15">
      <c r="C209" s="58"/>
    </row>
    <row r="210" ht="15">
      <c r="C210" s="58"/>
    </row>
    <row r="211" ht="15">
      <c r="C211" s="58"/>
    </row>
    <row r="212" ht="15">
      <c r="C212" s="58"/>
    </row>
    <row r="213" ht="15">
      <c r="C213" s="58"/>
    </row>
    <row r="214" ht="15">
      <c r="C214" s="58"/>
    </row>
    <row r="215" ht="15">
      <c r="C215" s="58"/>
    </row>
    <row r="216" ht="15">
      <c r="C216" s="58"/>
    </row>
    <row r="217" ht="15">
      <c r="C217" s="58"/>
    </row>
    <row r="218" ht="15">
      <c r="C218" s="58"/>
    </row>
    <row r="219" ht="15">
      <c r="C219" s="58"/>
    </row>
    <row r="220" ht="15">
      <c r="C220" s="58"/>
    </row>
    <row r="221" ht="15">
      <c r="C221" s="58"/>
    </row>
    <row r="222" ht="15">
      <c r="C222" s="58"/>
    </row>
    <row r="223" ht="15">
      <c r="C223" s="58"/>
    </row>
    <row r="224" ht="15">
      <c r="C224" s="58"/>
    </row>
    <row r="225" ht="15">
      <c r="C225" s="58"/>
    </row>
    <row r="226" ht="15">
      <c r="C226" s="58"/>
    </row>
  </sheetData>
  <sheetProtection/>
  <mergeCells count="36">
    <mergeCell ref="J11:J13"/>
    <mergeCell ref="K11:K13"/>
    <mergeCell ref="W12:W13"/>
    <mergeCell ref="V12:V13"/>
    <mergeCell ref="L11:AD11"/>
    <mergeCell ref="AC12:AC13"/>
    <mergeCell ref="AD12:AD13"/>
    <mergeCell ref="G1:I1"/>
    <mergeCell ref="G2:I2"/>
    <mergeCell ref="G3:I3"/>
    <mergeCell ref="A8:I8"/>
    <mergeCell ref="A100:B100"/>
    <mergeCell ref="A69:A71"/>
    <mergeCell ref="G11:H11"/>
    <mergeCell ref="A73:A74"/>
    <mergeCell ref="A94:A95"/>
    <mergeCell ref="A28:A29"/>
    <mergeCell ref="A9:I9"/>
    <mergeCell ref="G10:I10"/>
    <mergeCell ref="I11:I13"/>
    <mergeCell ref="C12:C13"/>
    <mergeCell ref="G12:G13"/>
    <mergeCell ref="C11:F11"/>
    <mergeCell ref="A11:A13"/>
    <mergeCell ref="B11:B13"/>
    <mergeCell ref="D12:F12"/>
    <mergeCell ref="AE11:AE13"/>
    <mergeCell ref="X12:X13"/>
    <mergeCell ref="Y12:Y13"/>
    <mergeCell ref="L12:M12"/>
    <mergeCell ref="N12:N13"/>
    <mergeCell ref="Z12:Z13"/>
    <mergeCell ref="AA12:AB12"/>
    <mergeCell ref="Q12:S12"/>
    <mergeCell ref="O12:P12"/>
    <mergeCell ref="T12:U12"/>
  </mergeCells>
  <printOptions/>
  <pageMargins left="1.1811023622047245" right="0.3937007874015748" top="0.7874015748031497" bottom="0.7874015748031497" header="0.2362204724409449" footer="0.15748031496062992"/>
  <pageSetup firstPageNumber="11" useFirstPageNumber="1" fitToHeight="4" fitToWidth="1" horizontalDpi="600" verticalDpi="600" orientation="portrait" paperSize="9" scale="54" r:id="rId1"/>
  <headerFooter alignWithMargins="0">
    <oddHeader>&amp;C&amp;12&amp;P</oddHeader>
  </headerFooter>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indexed="11"/>
    <pageSetUpPr fitToPage="1"/>
  </sheetPr>
  <dimension ref="A1:AM184"/>
  <sheetViews>
    <sheetView tabSelected="1" view="pageBreakPreview" zoomScale="60" zoomScaleNormal="75" zoomScalePageLayoutView="0" workbookViewId="0" topLeftCell="A1">
      <selection activeCell="A63" sqref="A63"/>
    </sheetView>
  </sheetViews>
  <sheetFormatPr defaultColWidth="7.875" defaultRowHeight="12.75"/>
  <cols>
    <col min="1" max="1" width="35.00390625" style="3" customWidth="1"/>
    <col min="2" max="2" width="19.875" style="3" customWidth="1"/>
    <col min="3" max="3" width="26.25390625" style="3" customWidth="1"/>
    <col min="4" max="4" width="18.00390625" style="3" customWidth="1"/>
    <col min="5" max="5" width="39.25390625" style="3" customWidth="1"/>
    <col min="6" max="6" width="14.625" style="3" customWidth="1"/>
    <col min="7" max="7" width="15.25390625" style="3" customWidth="1"/>
    <col min="8" max="8" width="12.875" style="3" customWidth="1"/>
    <col min="9" max="9" width="15.25390625" style="3" customWidth="1"/>
    <col min="10" max="10" width="25.625" style="3" customWidth="1"/>
    <col min="11" max="11" width="24.625" style="3" customWidth="1"/>
    <col min="12" max="12" width="15.25390625" style="3" hidden="1" customWidth="1"/>
    <col min="13" max="13" width="15.25390625" style="3" customWidth="1"/>
    <col min="14" max="14" width="15.75390625" style="3" customWidth="1"/>
    <col min="15" max="15" width="16.125" style="3" customWidth="1"/>
    <col min="16" max="16" width="18.25390625" style="3" customWidth="1"/>
    <col min="17" max="17" width="25.25390625" style="3" customWidth="1"/>
    <col min="18" max="18" width="17.75390625" style="3" customWidth="1"/>
    <col min="19" max="19" width="16.00390625" style="3" customWidth="1"/>
    <col min="20" max="20" width="14.875" style="3" hidden="1" customWidth="1"/>
    <col min="21" max="21" width="19.00390625" style="3" hidden="1" customWidth="1"/>
    <col min="22" max="22" width="16.375" style="3" customWidth="1"/>
    <col min="23" max="23" width="17.375" style="3" customWidth="1"/>
    <col min="24" max="24" width="21.25390625" style="24" customWidth="1"/>
    <col min="25" max="25" width="15.75390625" style="3" customWidth="1"/>
    <col min="26" max="26" width="15.00390625" style="3" customWidth="1"/>
    <col min="27" max="27" width="15.25390625" style="3" customWidth="1"/>
    <col min="28" max="28" width="12.875" style="3" customWidth="1"/>
    <col min="29" max="16384" width="7.875" style="3" customWidth="1"/>
  </cols>
  <sheetData>
    <row r="1" spans="1:24" ht="12.75">
      <c r="A1" s="7"/>
      <c r="B1" s="7"/>
      <c r="C1" s="7"/>
      <c r="D1" s="7"/>
      <c r="E1" s="7"/>
      <c r="F1" s="7"/>
      <c r="G1" s="7"/>
      <c r="H1" s="7"/>
      <c r="I1" s="7"/>
      <c r="J1" s="7"/>
      <c r="K1" s="7"/>
      <c r="L1" s="7"/>
      <c r="M1" s="7"/>
      <c r="N1" s="7"/>
      <c r="O1" s="7"/>
      <c r="P1" s="7"/>
      <c r="Q1" s="7"/>
      <c r="R1" s="7"/>
      <c r="S1" s="7"/>
      <c r="T1" s="7"/>
      <c r="U1" s="7"/>
      <c r="V1" s="7"/>
      <c r="W1" s="7"/>
      <c r="X1" s="114"/>
    </row>
    <row r="2" spans="1:24" ht="22.5" customHeight="1">
      <c r="A2" s="7"/>
      <c r="B2" s="7"/>
      <c r="C2" s="7"/>
      <c r="D2" s="7"/>
      <c r="E2" s="7"/>
      <c r="F2" s="7"/>
      <c r="G2" s="7"/>
      <c r="H2" s="7"/>
      <c r="I2" s="7"/>
      <c r="J2" s="7"/>
      <c r="K2" s="7"/>
      <c r="L2" s="7"/>
      <c r="M2" s="7"/>
      <c r="N2" s="7"/>
      <c r="P2" s="7"/>
      <c r="Q2" s="7"/>
      <c r="R2" s="74" t="s">
        <v>202</v>
      </c>
      <c r="T2" s="7"/>
      <c r="U2" s="7"/>
      <c r="V2" s="7"/>
      <c r="W2" s="7"/>
      <c r="X2" s="7"/>
    </row>
    <row r="3" spans="1:24" ht="22.5" customHeight="1">
      <c r="A3" s="7"/>
      <c r="B3" s="7"/>
      <c r="C3" s="7"/>
      <c r="D3" s="7"/>
      <c r="E3" s="7"/>
      <c r="F3" s="7"/>
      <c r="G3" s="7"/>
      <c r="H3" s="7"/>
      <c r="I3" s="7"/>
      <c r="J3" s="7"/>
      <c r="K3" s="7"/>
      <c r="L3" s="7"/>
      <c r="M3" s="7"/>
      <c r="N3" s="7"/>
      <c r="P3" s="7"/>
      <c r="Q3" s="116"/>
      <c r="R3" s="115" t="s">
        <v>185</v>
      </c>
      <c r="T3" s="116"/>
      <c r="U3" s="116"/>
      <c r="V3" s="7"/>
      <c r="W3" s="7"/>
      <c r="X3" s="116"/>
    </row>
    <row r="4" spans="1:24" ht="30.75" customHeight="1">
      <c r="A4" s="372" t="s">
        <v>371</v>
      </c>
      <c r="B4" s="372"/>
      <c r="C4" s="372"/>
      <c r="D4" s="372"/>
      <c r="E4" s="372"/>
      <c r="F4" s="372"/>
      <c r="G4" s="372"/>
      <c r="H4" s="372"/>
      <c r="I4" s="372"/>
      <c r="J4" s="372"/>
      <c r="K4" s="372"/>
      <c r="L4" s="372"/>
      <c r="M4" s="372"/>
      <c r="N4" s="372"/>
      <c r="O4" s="372"/>
      <c r="P4" s="372"/>
      <c r="Q4" s="372"/>
      <c r="R4" s="372"/>
      <c r="S4" s="372"/>
      <c r="T4" s="372"/>
      <c r="U4" s="372"/>
      <c r="V4" s="372"/>
      <c r="W4" s="117"/>
      <c r="X4" s="117"/>
    </row>
    <row r="5" spans="1:24" ht="15" customHeight="1">
      <c r="A5" s="118"/>
      <c r="B5" s="118"/>
      <c r="C5" s="118"/>
      <c r="D5" s="118"/>
      <c r="E5" s="118"/>
      <c r="F5" s="118"/>
      <c r="G5" s="118"/>
      <c r="H5" s="118"/>
      <c r="I5" s="118"/>
      <c r="J5" s="7"/>
      <c r="K5" s="119"/>
      <c r="L5" s="120"/>
      <c r="M5" s="120"/>
      <c r="N5" s="7"/>
      <c r="O5" s="118"/>
      <c r="P5" s="120"/>
      <c r="Q5" s="120"/>
      <c r="R5" s="120"/>
      <c r="S5" s="120"/>
      <c r="V5" s="141" t="s">
        <v>429</v>
      </c>
      <c r="W5" s="118"/>
      <c r="X5" s="120" t="s">
        <v>429</v>
      </c>
    </row>
    <row r="6" spans="1:24" s="99" customFormat="1" ht="46.5" customHeight="1">
      <c r="A6" s="374" t="s">
        <v>56</v>
      </c>
      <c r="B6" s="376" t="s">
        <v>434</v>
      </c>
      <c r="C6" s="377"/>
      <c r="D6" s="377"/>
      <c r="E6" s="377"/>
      <c r="F6" s="377"/>
      <c r="G6" s="377"/>
      <c r="H6" s="377"/>
      <c r="I6" s="377"/>
      <c r="J6" s="377"/>
      <c r="K6" s="377"/>
      <c r="L6" s="377"/>
      <c r="M6" s="377"/>
      <c r="N6" s="377"/>
      <c r="O6" s="377"/>
      <c r="P6" s="377"/>
      <c r="Q6" s="377"/>
      <c r="R6" s="377"/>
      <c r="S6" s="377"/>
      <c r="T6" s="377"/>
      <c r="U6" s="378"/>
      <c r="V6" s="285" t="s">
        <v>215</v>
      </c>
      <c r="W6" s="370" t="s">
        <v>149</v>
      </c>
      <c r="X6" s="375" t="s">
        <v>435</v>
      </c>
    </row>
    <row r="7" spans="1:24" s="99" customFormat="1" ht="39.75" customHeight="1">
      <c r="A7" s="374"/>
      <c r="B7" s="370" t="s">
        <v>296</v>
      </c>
      <c r="C7" s="370" t="s">
        <v>297</v>
      </c>
      <c r="D7" s="370" t="s">
        <v>298</v>
      </c>
      <c r="E7" s="370" t="s">
        <v>299</v>
      </c>
      <c r="F7" s="370" t="s">
        <v>292</v>
      </c>
      <c r="G7" s="370"/>
      <c r="H7" s="370"/>
      <c r="I7" s="370"/>
      <c r="J7" s="370"/>
      <c r="K7" s="370" t="s">
        <v>309</v>
      </c>
      <c r="L7" s="373" t="s">
        <v>294</v>
      </c>
      <c r="M7" s="363" t="s">
        <v>154</v>
      </c>
      <c r="N7" s="370" t="s">
        <v>300</v>
      </c>
      <c r="O7" s="370" t="s">
        <v>301</v>
      </c>
      <c r="P7" s="370" t="s">
        <v>303</v>
      </c>
      <c r="Q7" s="370" t="s">
        <v>201</v>
      </c>
      <c r="R7" s="370" t="s">
        <v>97</v>
      </c>
      <c r="S7" s="363" t="s">
        <v>302</v>
      </c>
      <c r="T7" s="373" t="s">
        <v>249</v>
      </c>
      <c r="U7" s="373" t="s">
        <v>18</v>
      </c>
      <c r="V7" s="366" t="s">
        <v>310</v>
      </c>
      <c r="W7" s="370"/>
      <c r="X7" s="375"/>
    </row>
    <row r="8" spans="1:24" s="99" customFormat="1" ht="18" customHeight="1">
      <c r="A8" s="374"/>
      <c r="B8" s="370"/>
      <c r="C8" s="370"/>
      <c r="D8" s="370"/>
      <c r="E8" s="370"/>
      <c r="F8" s="363" t="s">
        <v>78</v>
      </c>
      <c r="G8" s="366" t="s">
        <v>232</v>
      </c>
      <c r="H8" s="367"/>
      <c r="I8" s="363" t="s">
        <v>293</v>
      </c>
      <c r="J8" s="363" t="s">
        <v>109</v>
      </c>
      <c r="K8" s="370"/>
      <c r="L8" s="373"/>
      <c r="M8" s="364"/>
      <c r="N8" s="370"/>
      <c r="O8" s="370"/>
      <c r="P8" s="370"/>
      <c r="Q8" s="370"/>
      <c r="R8" s="370"/>
      <c r="S8" s="364"/>
      <c r="T8" s="373"/>
      <c r="U8" s="373"/>
      <c r="V8" s="371"/>
      <c r="W8" s="370"/>
      <c r="X8" s="375"/>
    </row>
    <row r="9" spans="1:24" s="99" customFormat="1" ht="139.5" customHeight="1">
      <c r="A9" s="374"/>
      <c r="B9" s="370"/>
      <c r="C9" s="370"/>
      <c r="D9" s="370"/>
      <c r="E9" s="370"/>
      <c r="F9" s="364"/>
      <c r="G9" s="368"/>
      <c r="H9" s="369"/>
      <c r="I9" s="364"/>
      <c r="J9" s="364"/>
      <c r="K9" s="370"/>
      <c r="L9" s="373"/>
      <c r="M9" s="364"/>
      <c r="N9" s="370"/>
      <c r="O9" s="370"/>
      <c r="P9" s="370"/>
      <c r="Q9" s="370"/>
      <c r="R9" s="370"/>
      <c r="S9" s="364"/>
      <c r="T9" s="373"/>
      <c r="U9" s="373"/>
      <c r="V9" s="371"/>
      <c r="W9" s="370"/>
      <c r="X9" s="375"/>
    </row>
    <row r="10" spans="1:24" s="99" customFormat="1" ht="108" customHeight="1">
      <c r="A10" s="374"/>
      <c r="B10" s="370"/>
      <c r="C10" s="370"/>
      <c r="D10" s="370"/>
      <c r="E10" s="370"/>
      <c r="F10" s="365"/>
      <c r="G10" s="98" t="s">
        <v>381</v>
      </c>
      <c r="H10" s="98" t="s">
        <v>382</v>
      </c>
      <c r="I10" s="365"/>
      <c r="J10" s="365"/>
      <c r="K10" s="370"/>
      <c r="L10" s="373"/>
      <c r="M10" s="365"/>
      <c r="N10" s="370"/>
      <c r="O10" s="370"/>
      <c r="P10" s="370"/>
      <c r="Q10" s="370"/>
      <c r="R10" s="370"/>
      <c r="S10" s="365"/>
      <c r="T10" s="373"/>
      <c r="U10" s="373"/>
      <c r="V10" s="368"/>
      <c r="W10" s="370"/>
      <c r="X10" s="375"/>
    </row>
    <row r="11" spans="1:26" s="165" customFormat="1" ht="22.5" customHeight="1">
      <c r="A11" s="92" t="s">
        <v>207</v>
      </c>
      <c r="B11" s="172">
        <v>575468.9</v>
      </c>
      <c r="C11" s="172">
        <v>144005</v>
      </c>
      <c r="D11" s="172">
        <v>25956.9</v>
      </c>
      <c r="E11" s="172">
        <v>95839.2</v>
      </c>
      <c r="F11" s="172">
        <v>90739.1</v>
      </c>
      <c r="G11" s="172"/>
      <c r="H11" s="172"/>
      <c r="I11" s="172">
        <v>3743.2</v>
      </c>
      <c r="J11" s="172">
        <v>1356.9</v>
      </c>
      <c r="K11" s="172">
        <v>2904.4</v>
      </c>
      <c r="L11" s="163"/>
      <c r="M11" s="176"/>
      <c r="N11" s="176"/>
      <c r="O11" s="172"/>
      <c r="P11" s="176"/>
      <c r="Q11" s="176"/>
      <c r="R11" s="176"/>
      <c r="S11" s="176"/>
      <c r="T11" s="163"/>
      <c r="U11" s="162"/>
      <c r="V11" s="286">
        <v>20428.6</v>
      </c>
      <c r="W11" s="179"/>
      <c r="X11" s="93">
        <v>864603</v>
      </c>
      <c r="Z11" s="166"/>
    </row>
    <row r="12" spans="1:39" s="169" customFormat="1" ht="22.5" customHeight="1">
      <c r="A12" s="92" t="s">
        <v>103</v>
      </c>
      <c r="B12" s="172">
        <v>25671.7</v>
      </c>
      <c r="C12" s="172">
        <v>3801.5</v>
      </c>
      <c r="D12" s="172">
        <v>475.1</v>
      </c>
      <c r="E12" s="172">
        <v>2309.9</v>
      </c>
      <c r="F12" s="172">
        <v>2131.1</v>
      </c>
      <c r="G12" s="172"/>
      <c r="H12" s="172"/>
      <c r="I12" s="172">
        <v>145.6</v>
      </c>
      <c r="J12" s="172">
        <v>33.2</v>
      </c>
      <c r="K12" s="172">
        <v>235.8</v>
      </c>
      <c r="L12" s="167"/>
      <c r="M12" s="173"/>
      <c r="N12" s="173"/>
      <c r="O12" s="173"/>
      <c r="P12" s="173"/>
      <c r="Q12" s="173"/>
      <c r="R12" s="173"/>
      <c r="S12" s="173"/>
      <c r="T12" s="167"/>
      <c r="U12" s="167"/>
      <c r="V12" s="286">
        <v>487.1</v>
      </c>
      <c r="W12" s="180"/>
      <c r="X12" s="93">
        <v>32981.1</v>
      </c>
      <c r="Y12" s="168"/>
      <c r="Z12" s="166"/>
      <c r="AA12" s="168"/>
      <c r="AB12" s="168"/>
      <c r="AC12" s="168"/>
      <c r="AD12" s="168"/>
      <c r="AE12" s="168"/>
      <c r="AF12" s="168"/>
      <c r="AG12" s="168"/>
      <c r="AH12" s="168"/>
      <c r="AI12" s="168"/>
      <c r="AJ12" s="168"/>
      <c r="AK12" s="168"/>
      <c r="AL12" s="168"/>
      <c r="AM12" s="168"/>
    </row>
    <row r="13" spans="1:39" s="169" customFormat="1" ht="22.5" customHeight="1">
      <c r="A13" s="92" t="s">
        <v>104</v>
      </c>
      <c r="B13" s="172">
        <v>82966.8</v>
      </c>
      <c r="C13" s="172">
        <v>39904.9</v>
      </c>
      <c r="D13" s="172">
        <v>727.7</v>
      </c>
      <c r="E13" s="172">
        <v>7506.1</v>
      </c>
      <c r="F13" s="172">
        <v>6760.8</v>
      </c>
      <c r="G13" s="172"/>
      <c r="H13" s="172"/>
      <c r="I13" s="172">
        <v>688.9</v>
      </c>
      <c r="J13" s="172">
        <v>56.4</v>
      </c>
      <c r="K13" s="172">
        <v>545.7</v>
      </c>
      <c r="L13" s="162"/>
      <c r="M13" s="172"/>
      <c r="N13" s="172"/>
      <c r="O13" s="172"/>
      <c r="P13" s="172"/>
      <c r="Q13" s="172"/>
      <c r="R13" s="172"/>
      <c r="S13" s="172"/>
      <c r="T13" s="162"/>
      <c r="U13" s="162"/>
      <c r="V13" s="286">
        <v>1383.5</v>
      </c>
      <c r="W13" s="180"/>
      <c r="X13" s="93">
        <v>133034.7</v>
      </c>
      <c r="Y13" s="168"/>
      <c r="Z13" s="166"/>
      <c r="AA13" s="168"/>
      <c r="AB13" s="168"/>
      <c r="AC13" s="168"/>
      <c r="AD13" s="168"/>
      <c r="AE13" s="168"/>
      <c r="AF13" s="168"/>
      <c r="AG13" s="168"/>
      <c r="AH13" s="168"/>
      <c r="AI13" s="168"/>
      <c r="AJ13" s="168"/>
      <c r="AK13" s="168"/>
      <c r="AL13" s="168"/>
      <c r="AM13" s="168"/>
    </row>
    <row r="14" spans="1:39" s="169" customFormat="1" ht="22.5" customHeight="1">
      <c r="A14" s="92" t="s">
        <v>33</v>
      </c>
      <c r="B14" s="172">
        <v>12914.7</v>
      </c>
      <c r="C14" s="172">
        <v>3529.3</v>
      </c>
      <c r="D14" s="172">
        <v>3878.7</v>
      </c>
      <c r="E14" s="172">
        <v>264</v>
      </c>
      <c r="F14" s="172">
        <v>208</v>
      </c>
      <c r="G14" s="172"/>
      <c r="H14" s="172"/>
      <c r="I14" s="172">
        <v>26.4</v>
      </c>
      <c r="J14" s="172">
        <v>29.6</v>
      </c>
      <c r="K14" s="172">
        <v>226.6</v>
      </c>
      <c r="L14" s="162"/>
      <c r="M14" s="172"/>
      <c r="N14" s="172"/>
      <c r="O14" s="172"/>
      <c r="P14" s="172"/>
      <c r="Q14" s="172"/>
      <c r="R14" s="172"/>
      <c r="S14" s="172"/>
      <c r="T14" s="162"/>
      <c r="U14" s="162"/>
      <c r="V14" s="286">
        <v>164</v>
      </c>
      <c r="W14" s="180"/>
      <c r="X14" s="93">
        <v>20977.3</v>
      </c>
      <c r="Y14" s="168"/>
      <c r="Z14" s="166"/>
      <c r="AA14" s="168"/>
      <c r="AB14" s="168"/>
      <c r="AC14" s="168"/>
      <c r="AD14" s="168"/>
      <c r="AE14" s="168"/>
      <c r="AF14" s="168"/>
      <c r="AG14" s="168"/>
      <c r="AH14" s="168"/>
      <c r="AI14" s="168"/>
      <c r="AJ14" s="168"/>
      <c r="AK14" s="168"/>
      <c r="AL14" s="168"/>
      <c r="AM14" s="168"/>
    </row>
    <row r="15" spans="1:39" s="169" customFormat="1" ht="22.5" customHeight="1">
      <c r="A15" s="92" t="s">
        <v>105</v>
      </c>
      <c r="B15" s="172">
        <v>214083.2</v>
      </c>
      <c r="C15" s="172">
        <v>77506.4</v>
      </c>
      <c r="D15" s="172">
        <v>11490.6</v>
      </c>
      <c r="E15" s="172">
        <v>12428.3</v>
      </c>
      <c r="F15" s="172">
        <v>11047.8</v>
      </c>
      <c r="G15" s="172"/>
      <c r="H15" s="172"/>
      <c r="I15" s="172">
        <v>960.5</v>
      </c>
      <c r="J15" s="172">
        <v>420</v>
      </c>
      <c r="K15" s="172">
        <v>2445.4</v>
      </c>
      <c r="L15" s="162"/>
      <c r="M15" s="172"/>
      <c r="N15" s="172"/>
      <c r="O15" s="172"/>
      <c r="P15" s="172"/>
      <c r="Q15" s="172"/>
      <c r="R15" s="172"/>
      <c r="S15" s="172"/>
      <c r="T15" s="162"/>
      <c r="U15" s="162"/>
      <c r="V15" s="286">
        <v>2681.9</v>
      </c>
      <c r="W15" s="180"/>
      <c r="X15" s="93">
        <v>320635.8</v>
      </c>
      <c r="Y15" s="168"/>
      <c r="Z15" s="166"/>
      <c r="AA15" s="168"/>
      <c r="AB15" s="168"/>
      <c r="AC15" s="168"/>
      <c r="AD15" s="168"/>
      <c r="AE15" s="168"/>
      <c r="AF15" s="168"/>
      <c r="AG15" s="168"/>
      <c r="AH15" s="168"/>
      <c r="AI15" s="168"/>
      <c r="AJ15" s="168"/>
      <c r="AK15" s="168"/>
      <c r="AL15" s="168"/>
      <c r="AM15" s="168"/>
    </row>
    <row r="16" spans="1:39" s="169" customFormat="1" ht="22.5" customHeight="1">
      <c r="A16" s="92" t="s">
        <v>106</v>
      </c>
      <c r="B16" s="172">
        <v>33201.4</v>
      </c>
      <c r="C16" s="172">
        <v>10775.9</v>
      </c>
      <c r="D16" s="172">
        <v>1160.9</v>
      </c>
      <c r="E16" s="172">
        <v>1029.9</v>
      </c>
      <c r="F16" s="172">
        <v>179</v>
      </c>
      <c r="G16" s="172">
        <v>465.7</v>
      </c>
      <c r="H16" s="172">
        <v>183.9</v>
      </c>
      <c r="I16" s="172">
        <v>166.9</v>
      </c>
      <c r="J16" s="172">
        <v>34.4</v>
      </c>
      <c r="K16" s="172">
        <v>354.7</v>
      </c>
      <c r="L16" s="162"/>
      <c r="M16" s="172"/>
      <c r="N16" s="172"/>
      <c r="O16" s="172"/>
      <c r="P16" s="172"/>
      <c r="Q16" s="172"/>
      <c r="R16" s="172"/>
      <c r="S16" s="172"/>
      <c r="T16" s="162"/>
      <c r="U16" s="162"/>
      <c r="V16" s="286">
        <v>439.7</v>
      </c>
      <c r="W16" s="180"/>
      <c r="X16" s="93">
        <v>46962.5</v>
      </c>
      <c r="Y16" s="168"/>
      <c r="Z16" s="166"/>
      <c r="AA16" s="168"/>
      <c r="AB16" s="168"/>
      <c r="AC16" s="168"/>
      <c r="AD16" s="168"/>
      <c r="AE16" s="168"/>
      <c r="AF16" s="168"/>
      <c r="AG16" s="168"/>
      <c r="AH16" s="168"/>
      <c r="AI16" s="168"/>
      <c r="AJ16" s="168"/>
      <c r="AK16" s="168"/>
      <c r="AL16" s="168"/>
      <c r="AM16" s="168"/>
    </row>
    <row r="17" spans="1:39" s="169" customFormat="1" ht="22.5" customHeight="1">
      <c r="A17" s="92" t="s">
        <v>203</v>
      </c>
      <c r="B17" s="172">
        <v>53768.7</v>
      </c>
      <c r="C17" s="172">
        <v>14637.3</v>
      </c>
      <c r="D17" s="172">
        <v>4545.6</v>
      </c>
      <c r="E17" s="172">
        <v>1439.1</v>
      </c>
      <c r="F17" s="172">
        <v>1144</v>
      </c>
      <c r="G17" s="172"/>
      <c r="H17" s="172"/>
      <c r="I17" s="172">
        <v>160.1</v>
      </c>
      <c r="J17" s="172">
        <v>135</v>
      </c>
      <c r="K17" s="172">
        <v>399.3</v>
      </c>
      <c r="L17" s="162"/>
      <c r="M17" s="172"/>
      <c r="N17" s="172"/>
      <c r="O17" s="172"/>
      <c r="P17" s="172"/>
      <c r="Q17" s="172"/>
      <c r="R17" s="172"/>
      <c r="S17" s="172"/>
      <c r="T17" s="162"/>
      <c r="U17" s="162"/>
      <c r="V17" s="286">
        <v>518.9</v>
      </c>
      <c r="W17" s="180"/>
      <c r="X17" s="93">
        <v>75308.9</v>
      </c>
      <c r="Y17" s="168"/>
      <c r="Z17" s="166"/>
      <c r="AA17" s="168"/>
      <c r="AB17" s="168"/>
      <c r="AC17" s="168"/>
      <c r="AD17" s="168"/>
      <c r="AE17" s="168"/>
      <c r="AF17" s="168"/>
      <c r="AG17" s="168"/>
      <c r="AH17" s="168"/>
      <c r="AI17" s="168"/>
      <c r="AJ17" s="168"/>
      <c r="AK17" s="168"/>
      <c r="AL17" s="168"/>
      <c r="AM17" s="168"/>
    </row>
    <row r="18" spans="1:39" s="169" customFormat="1" ht="22.5" customHeight="1">
      <c r="A18" s="92" t="s">
        <v>204</v>
      </c>
      <c r="B18" s="172">
        <v>36024.8</v>
      </c>
      <c r="C18" s="172">
        <v>8389.8</v>
      </c>
      <c r="D18" s="172">
        <v>4228.7</v>
      </c>
      <c r="E18" s="172">
        <v>500.4</v>
      </c>
      <c r="F18" s="172">
        <v>296</v>
      </c>
      <c r="G18" s="172"/>
      <c r="H18" s="172"/>
      <c r="I18" s="172">
        <v>96.2</v>
      </c>
      <c r="J18" s="172">
        <v>108.2</v>
      </c>
      <c r="K18" s="172">
        <v>406.7</v>
      </c>
      <c r="L18" s="162"/>
      <c r="M18" s="172"/>
      <c r="N18" s="172"/>
      <c r="O18" s="172"/>
      <c r="P18" s="172"/>
      <c r="Q18" s="172"/>
      <c r="R18" s="172"/>
      <c r="S18" s="172"/>
      <c r="T18" s="162"/>
      <c r="U18" s="162"/>
      <c r="V18" s="286">
        <v>520.1</v>
      </c>
      <c r="W18" s="180"/>
      <c r="X18" s="93">
        <v>50070.5</v>
      </c>
      <c r="Y18" s="168"/>
      <c r="Z18" s="166"/>
      <c r="AA18" s="168"/>
      <c r="AB18" s="168"/>
      <c r="AC18" s="168"/>
      <c r="AD18" s="168"/>
      <c r="AE18" s="168"/>
      <c r="AF18" s="168"/>
      <c r="AG18" s="168"/>
      <c r="AH18" s="168"/>
      <c r="AI18" s="168"/>
      <c r="AJ18" s="168"/>
      <c r="AK18" s="168"/>
      <c r="AL18" s="168"/>
      <c r="AM18" s="168"/>
    </row>
    <row r="19" spans="1:39" s="169" customFormat="1" ht="22.5" customHeight="1">
      <c r="A19" s="92" t="s">
        <v>205</v>
      </c>
      <c r="B19" s="172">
        <v>42619.8</v>
      </c>
      <c r="C19" s="172">
        <v>7097</v>
      </c>
      <c r="D19" s="172">
        <v>5049.3</v>
      </c>
      <c r="E19" s="172">
        <v>580.7</v>
      </c>
      <c r="F19" s="172">
        <v>344</v>
      </c>
      <c r="G19" s="172"/>
      <c r="H19" s="172"/>
      <c r="I19" s="172">
        <v>167.9</v>
      </c>
      <c r="J19" s="172">
        <v>68.8</v>
      </c>
      <c r="K19" s="172">
        <v>320</v>
      </c>
      <c r="L19" s="162"/>
      <c r="M19" s="172"/>
      <c r="N19" s="172"/>
      <c r="O19" s="172"/>
      <c r="P19" s="172"/>
      <c r="Q19" s="172"/>
      <c r="R19" s="172"/>
      <c r="S19" s="172"/>
      <c r="T19" s="162"/>
      <c r="U19" s="162"/>
      <c r="V19" s="286">
        <v>659.1</v>
      </c>
      <c r="W19" s="180"/>
      <c r="X19" s="93">
        <v>56325.9</v>
      </c>
      <c r="Y19" s="168"/>
      <c r="Z19" s="166"/>
      <c r="AA19" s="168"/>
      <c r="AB19" s="168"/>
      <c r="AC19" s="168"/>
      <c r="AD19" s="168"/>
      <c r="AE19" s="168"/>
      <c r="AF19" s="168"/>
      <c r="AG19" s="168"/>
      <c r="AH19" s="168"/>
      <c r="AI19" s="168"/>
      <c r="AJ19" s="168"/>
      <c r="AK19" s="168"/>
      <c r="AL19" s="168"/>
      <c r="AM19" s="168"/>
    </row>
    <row r="20" spans="1:39" s="169" customFormat="1" ht="22.5" customHeight="1">
      <c r="A20" s="92" t="s">
        <v>206</v>
      </c>
      <c r="B20" s="172">
        <v>19559.1</v>
      </c>
      <c r="C20" s="172">
        <v>8627.5</v>
      </c>
      <c r="D20" s="172">
        <v>51.7</v>
      </c>
      <c r="E20" s="172">
        <v>355.3</v>
      </c>
      <c r="F20" s="172">
        <v>187</v>
      </c>
      <c r="G20" s="172"/>
      <c r="H20" s="172"/>
      <c r="I20" s="172">
        <v>117.6</v>
      </c>
      <c r="J20" s="172">
        <v>50.7</v>
      </c>
      <c r="K20" s="172">
        <v>485</v>
      </c>
      <c r="L20" s="162"/>
      <c r="M20" s="172"/>
      <c r="N20" s="172"/>
      <c r="O20" s="172"/>
      <c r="P20" s="172"/>
      <c r="Q20" s="172"/>
      <c r="R20" s="172"/>
      <c r="S20" s="172"/>
      <c r="T20" s="162"/>
      <c r="U20" s="162"/>
      <c r="V20" s="286">
        <v>419.4</v>
      </c>
      <c r="W20" s="180"/>
      <c r="X20" s="93">
        <v>29498</v>
      </c>
      <c r="Y20" s="168"/>
      <c r="Z20" s="166"/>
      <c r="AA20" s="168"/>
      <c r="AB20" s="168"/>
      <c r="AC20" s="168"/>
      <c r="AD20" s="168"/>
      <c r="AE20" s="168"/>
      <c r="AF20" s="168"/>
      <c r="AG20" s="168"/>
      <c r="AH20" s="168"/>
      <c r="AI20" s="168"/>
      <c r="AJ20" s="168"/>
      <c r="AK20" s="168"/>
      <c r="AL20" s="168"/>
      <c r="AM20" s="168"/>
    </row>
    <row r="21" spans="1:39" s="169" customFormat="1" ht="22.5" customHeight="1">
      <c r="A21" s="92" t="s">
        <v>208</v>
      </c>
      <c r="B21" s="172">
        <v>58994.7</v>
      </c>
      <c r="C21" s="172">
        <v>29095.4</v>
      </c>
      <c r="D21" s="172">
        <v>322.6</v>
      </c>
      <c r="E21" s="172">
        <v>4413.6</v>
      </c>
      <c r="F21" s="172">
        <v>3814</v>
      </c>
      <c r="G21" s="172"/>
      <c r="H21" s="172"/>
      <c r="I21" s="172">
        <v>275.7</v>
      </c>
      <c r="J21" s="172">
        <v>323.9</v>
      </c>
      <c r="K21" s="172">
        <v>1029.6</v>
      </c>
      <c r="L21" s="162"/>
      <c r="M21" s="172"/>
      <c r="N21" s="172"/>
      <c r="O21" s="172"/>
      <c r="P21" s="172"/>
      <c r="Q21" s="172"/>
      <c r="R21" s="172"/>
      <c r="S21" s="172"/>
      <c r="T21" s="162"/>
      <c r="U21" s="162"/>
      <c r="V21" s="286">
        <v>692.8</v>
      </c>
      <c r="W21" s="180"/>
      <c r="X21" s="93">
        <v>94548.7</v>
      </c>
      <c r="Y21" s="168"/>
      <c r="Z21" s="166"/>
      <c r="AA21" s="168"/>
      <c r="AB21" s="168"/>
      <c r="AC21" s="168"/>
      <c r="AD21" s="168"/>
      <c r="AE21" s="168"/>
      <c r="AF21" s="168"/>
      <c r="AG21" s="168"/>
      <c r="AH21" s="168"/>
      <c r="AI21" s="168"/>
      <c r="AJ21" s="168"/>
      <c r="AK21" s="168"/>
      <c r="AL21" s="168"/>
      <c r="AM21" s="168"/>
    </row>
    <row r="22" spans="1:39" s="169" customFormat="1" ht="22.5" customHeight="1">
      <c r="A22" s="92" t="s">
        <v>209</v>
      </c>
      <c r="B22" s="172">
        <v>104359.2</v>
      </c>
      <c r="C22" s="172">
        <v>43098.3</v>
      </c>
      <c r="D22" s="172">
        <v>5892.9</v>
      </c>
      <c r="E22" s="172">
        <v>9326.9</v>
      </c>
      <c r="F22" s="172">
        <v>8573.4</v>
      </c>
      <c r="G22" s="172"/>
      <c r="H22" s="172"/>
      <c r="I22" s="172">
        <v>495.9</v>
      </c>
      <c r="J22" s="172">
        <v>257.6</v>
      </c>
      <c r="K22" s="172">
        <v>764</v>
      </c>
      <c r="L22" s="162"/>
      <c r="M22" s="172"/>
      <c r="N22" s="172"/>
      <c r="O22" s="172"/>
      <c r="P22" s="172"/>
      <c r="Q22" s="172"/>
      <c r="R22" s="137"/>
      <c r="S22" s="172"/>
      <c r="T22" s="162"/>
      <c r="U22" s="162"/>
      <c r="V22" s="286">
        <v>1366.8</v>
      </c>
      <c r="W22" s="180"/>
      <c r="X22" s="93">
        <v>164808.1</v>
      </c>
      <c r="Y22" s="168"/>
      <c r="Z22" s="166"/>
      <c r="AA22" s="168"/>
      <c r="AB22" s="168"/>
      <c r="AC22" s="168"/>
      <c r="AD22" s="168"/>
      <c r="AE22" s="168"/>
      <c r="AF22" s="168"/>
      <c r="AG22" s="168"/>
      <c r="AH22" s="168"/>
      <c r="AI22" s="168"/>
      <c r="AJ22" s="168"/>
      <c r="AK22" s="168"/>
      <c r="AL22" s="168"/>
      <c r="AM22" s="168"/>
    </row>
    <row r="23" spans="1:39" s="169" customFormat="1" ht="22.5" customHeight="1">
      <c r="A23" s="92" t="s">
        <v>210</v>
      </c>
      <c r="B23" s="172">
        <v>10382.4</v>
      </c>
      <c r="C23" s="172">
        <v>2486.7</v>
      </c>
      <c r="D23" s="172">
        <v>637.4</v>
      </c>
      <c r="E23" s="172">
        <v>111.9</v>
      </c>
      <c r="F23" s="172">
        <v>77</v>
      </c>
      <c r="G23" s="172"/>
      <c r="H23" s="172"/>
      <c r="I23" s="172">
        <v>14.2</v>
      </c>
      <c r="J23" s="172">
        <v>20.7</v>
      </c>
      <c r="K23" s="172">
        <v>639.9</v>
      </c>
      <c r="L23" s="162"/>
      <c r="M23" s="172"/>
      <c r="N23" s="172"/>
      <c r="O23" s="172"/>
      <c r="P23" s="172"/>
      <c r="Q23" s="172"/>
      <c r="R23" s="172"/>
      <c r="S23" s="172"/>
      <c r="T23" s="162"/>
      <c r="U23" s="162"/>
      <c r="V23" s="286">
        <v>82.9</v>
      </c>
      <c r="W23" s="180"/>
      <c r="X23" s="93">
        <v>14341.2</v>
      </c>
      <c r="Y23" s="168"/>
      <c r="Z23" s="166"/>
      <c r="AA23" s="168"/>
      <c r="AB23" s="168"/>
      <c r="AC23" s="168"/>
      <c r="AD23" s="168"/>
      <c r="AE23" s="168"/>
      <c r="AF23" s="168"/>
      <c r="AG23" s="168"/>
      <c r="AH23" s="168"/>
      <c r="AI23" s="168"/>
      <c r="AJ23" s="168"/>
      <c r="AK23" s="168"/>
      <c r="AL23" s="168"/>
      <c r="AM23" s="168"/>
    </row>
    <row r="24" spans="1:39" s="169" customFormat="1" ht="22.5" customHeight="1">
      <c r="A24" s="92" t="s">
        <v>211</v>
      </c>
      <c r="B24" s="172">
        <v>19018</v>
      </c>
      <c r="C24" s="172">
        <v>3345</v>
      </c>
      <c r="D24" s="172">
        <v>1535.2</v>
      </c>
      <c r="E24" s="172">
        <v>172.1</v>
      </c>
      <c r="F24" s="172">
        <v>63</v>
      </c>
      <c r="G24" s="172"/>
      <c r="H24" s="172"/>
      <c r="I24" s="172">
        <v>73.8</v>
      </c>
      <c r="J24" s="172">
        <v>35.3</v>
      </c>
      <c r="K24" s="172">
        <v>348.8</v>
      </c>
      <c r="L24" s="162"/>
      <c r="M24" s="172"/>
      <c r="N24" s="172"/>
      <c r="O24" s="172"/>
      <c r="P24" s="172"/>
      <c r="Q24" s="172"/>
      <c r="R24" s="172"/>
      <c r="S24" s="172"/>
      <c r="T24" s="162"/>
      <c r="U24" s="162"/>
      <c r="V24" s="286">
        <v>303.7</v>
      </c>
      <c r="W24" s="180"/>
      <c r="X24" s="93">
        <v>24722.8</v>
      </c>
      <c r="Y24" s="168"/>
      <c r="Z24" s="166"/>
      <c r="AA24" s="168"/>
      <c r="AB24" s="168"/>
      <c r="AC24" s="168"/>
      <c r="AD24" s="168"/>
      <c r="AE24" s="168"/>
      <c r="AF24" s="168"/>
      <c r="AG24" s="168"/>
      <c r="AH24" s="168"/>
      <c r="AI24" s="168"/>
      <c r="AJ24" s="168"/>
      <c r="AK24" s="168"/>
      <c r="AL24" s="168"/>
      <c r="AM24" s="168"/>
    </row>
    <row r="25" spans="1:39" s="169" customFormat="1" ht="22.5" customHeight="1">
      <c r="A25" s="92" t="s">
        <v>22</v>
      </c>
      <c r="B25" s="172">
        <v>61637.4</v>
      </c>
      <c r="C25" s="172">
        <v>32129.3</v>
      </c>
      <c r="D25" s="172">
        <v>143</v>
      </c>
      <c r="E25" s="172">
        <v>3212.9</v>
      </c>
      <c r="F25" s="172">
        <v>2725.4</v>
      </c>
      <c r="G25" s="172"/>
      <c r="H25" s="172"/>
      <c r="I25" s="172">
        <v>357.7</v>
      </c>
      <c r="J25" s="172">
        <v>129.8</v>
      </c>
      <c r="K25" s="172">
        <v>404.7</v>
      </c>
      <c r="L25" s="162"/>
      <c r="M25" s="172"/>
      <c r="N25" s="172"/>
      <c r="O25" s="172"/>
      <c r="P25" s="172"/>
      <c r="Q25" s="172"/>
      <c r="R25" s="172"/>
      <c r="S25" s="172"/>
      <c r="T25" s="162"/>
      <c r="U25" s="162"/>
      <c r="V25" s="286">
        <v>792.8</v>
      </c>
      <c r="W25" s="180"/>
      <c r="X25" s="93">
        <v>98320.1</v>
      </c>
      <c r="Y25" s="168"/>
      <c r="Z25" s="166"/>
      <c r="AA25" s="168"/>
      <c r="AB25" s="168"/>
      <c r="AC25" s="168"/>
      <c r="AD25" s="168"/>
      <c r="AE25" s="168"/>
      <c r="AF25" s="168"/>
      <c r="AG25" s="168"/>
      <c r="AH25" s="168"/>
      <c r="AI25" s="168"/>
      <c r="AJ25" s="168"/>
      <c r="AK25" s="168"/>
      <c r="AL25" s="168"/>
      <c r="AM25" s="168"/>
    </row>
    <row r="26" spans="1:39" s="169" customFormat="1" ht="22.5" customHeight="1">
      <c r="A26" s="92" t="s">
        <v>23</v>
      </c>
      <c r="B26" s="172">
        <v>167766.6</v>
      </c>
      <c r="C26" s="172">
        <v>67087.6</v>
      </c>
      <c r="D26" s="172">
        <v>621.2</v>
      </c>
      <c r="E26" s="172">
        <v>21089.5</v>
      </c>
      <c r="F26" s="172">
        <v>19678.2</v>
      </c>
      <c r="G26" s="172"/>
      <c r="H26" s="172"/>
      <c r="I26" s="172">
        <v>1044.1</v>
      </c>
      <c r="J26" s="172">
        <v>367.2</v>
      </c>
      <c r="K26" s="172">
        <v>491</v>
      </c>
      <c r="L26" s="162"/>
      <c r="M26" s="172"/>
      <c r="N26" s="172"/>
      <c r="O26" s="172"/>
      <c r="P26" s="172"/>
      <c r="Q26" s="172"/>
      <c r="R26" s="172"/>
      <c r="S26" s="172"/>
      <c r="T26" s="162"/>
      <c r="U26" s="162"/>
      <c r="V26" s="286">
        <v>2290.9</v>
      </c>
      <c r="W26" s="180"/>
      <c r="X26" s="93">
        <v>259346.8</v>
      </c>
      <c r="Y26" s="168"/>
      <c r="Z26" s="166"/>
      <c r="AA26" s="168"/>
      <c r="AB26" s="168"/>
      <c r="AC26" s="168"/>
      <c r="AD26" s="168"/>
      <c r="AE26" s="168"/>
      <c r="AF26" s="168"/>
      <c r="AG26" s="168"/>
      <c r="AH26" s="168"/>
      <c r="AI26" s="168"/>
      <c r="AJ26" s="168"/>
      <c r="AK26" s="168"/>
      <c r="AL26" s="168"/>
      <c r="AM26" s="168"/>
    </row>
    <row r="27" spans="1:39" s="169" customFormat="1" ht="22.5" customHeight="1">
      <c r="A27" s="92" t="s">
        <v>25</v>
      </c>
      <c r="B27" s="172">
        <v>46630.6</v>
      </c>
      <c r="C27" s="172">
        <v>7818.5</v>
      </c>
      <c r="D27" s="172">
        <v>1745</v>
      </c>
      <c r="E27" s="172">
        <v>6206.4</v>
      </c>
      <c r="F27" s="172">
        <v>232</v>
      </c>
      <c r="G27" s="172">
        <v>4739.8</v>
      </c>
      <c r="H27" s="172">
        <v>1016.6</v>
      </c>
      <c r="I27" s="172">
        <v>169.3</v>
      </c>
      <c r="J27" s="172">
        <v>48.7</v>
      </c>
      <c r="K27" s="172">
        <v>414.9</v>
      </c>
      <c r="L27" s="162"/>
      <c r="M27" s="172"/>
      <c r="N27" s="172"/>
      <c r="O27" s="172"/>
      <c r="P27" s="172"/>
      <c r="Q27" s="172"/>
      <c r="R27" s="172"/>
      <c r="S27" s="172"/>
      <c r="T27" s="162"/>
      <c r="U27" s="162"/>
      <c r="V27" s="286">
        <v>452.4</v>
      </c>
      <c r="W27" s="180"/>
      <c r="X27" s="93">
        <v>63267.8</v>
      </c>
      <c r="Y27" s="168"/>
      <c r="Z27" s="166"/>
      <c r="AA27" s="168"/>
      <c r="AB27" s="168"/>
      <c r="AC27" s="168"/>
      <c r="AD27" s="168"/>
      <c r="AE27" s="168"/>
      <c r="AF27" s="168"/>
      <c r="AG27" s="168"/>
      <c r="AH27" s="168"/>
      <c r="AI27" s="168"/>
      <c r="AJ27" s="168"/>
      <c r="AK27" s="168"/>
      <c r="AL27" s="168"/>
      <c r="AM27" s="168"/>
    </row>
    <row r="28" spans="1:39" s="169" customFormat="1" ht="22.5" customHeight="1">
      <c r="A28" s="92" t="s">
        <v>24</v>
      </c>
      <c r="B28" s="172">
        <v>53107.9</v>
      </c>
      <c r="C28" s="172">
        <v>10207.2</v>
      </c>
      <c r="D28" s="172">
        <v>4446.1</v>
      </c>
      <c r="E28" s="172">
        <v>873.2</v>
      </c>
      <c r="F28" s="172">
        <v>452</v>
      </c>
      <c r="G28" s="172"/>
      <c r="H28" s="172"/>
      <c r="I28" s="172">
        <v>295</v>
      </c>
      <c r="J28" s="172">
        <v>126.2</v>
      </c>
      <c r="K28" s="172">
        <v>443.3</v>
      </c>
      <c r="L28" s="162"/>
      <c r="M28" s="172"/>
      <c r="N28" s="172"/>
      <c r="O28" s="172"/>
      <c r="P28" s="172"/>
      <c r="Q28" s="172"/>
      <c r="R28" s="172"/>
      <c r="S28" s="172"/>
      <c r="T28" s="162"/>
      <c r="U28" s="162"/>
      <c r="V28" s="286">
        <v>976.8</v>
      </c>
      <c r="W28" s="180"/>
      <c r="X28" s="93">
        <v>70054.5</v>
      </c>
      <c r="Y28" s="168"/>
      <c r="Z28" s="166"/>
      <c r="AA28" s="168"/>
      <c r="AB28" s="168"/>
      <c r="AC28" s="168"/>
      <c r="AD28" s="168"/>
      <c r="AE28" s="168"/>
      <c r="AF28" s="168"/>
      <c r="AG28" s="168"/>
      <c r="AH28" s="168"/>
      <c r="AI28" s="168"/>
      <c r="AJ28" s="168"/>
      <c r="AK28" s="168"/>
      <c r="AL28" s="168"/>
      <c r="AM28" s="168"/>
    </row>
    <row r="29" spans="1:39" s="169" customFormat="1" ht="22.5" customHeight="1">
      <c r="A29" s="92" t="s">
        <v>26</v>
      </c>
      <c r="B29" s="172">
        <v>260950.1</v>
      </c>
      <c r="C29" s="172">
        <v>54846.6</v>
      </c>
      <c r="D29" s="172">
        <v>11622.5</v>
      </c>
      <c r="E29" s="172">
        <v>12249.2</v>
      </c>
      <c r="F29" s="172">
        <v>11144.8</v>
      </c>
      <c r="G29" s="172"/>
      <c r="H29" s="172"/>
      <c r="I29" s="172">
        <v>798.9</v>
      </c>
      <c r="J29" s="172">
        <v>305.5</v>
      </c>
      <c r="K29" s="172">
        <v>1877.8</v>
      </c>
      <c r="L29" s="162"/>
      <c r="M29" s="172"/>
      <c r="N29" s="172"/>
      <c r="O29" s="172"/>
      <c r="P29" s="172"/>
      <c r="Q29" s="172"/>
      <c r="R29" s="172"/>
      <c r="S29" s="172"/>
      <c r="T29" s="162"/>
      <c r="U29" s="162"/>
      <c r="V29" s="286">
        <v>4025.6</v>
      </c>
      <c r="W29" s="180"/>
      <c r="X29" s="93">
        <v>345571.8</v>
      </c>
      <c r="Y29" s="168"/>
      <c r="Z29" s="166"/>
      <c r="AA29" s="168"/>
      <c r="AB29" s="168"/>
      <c r="AC29" s="168"/>
      <c r="AD29" s="168"/>
      <c r="AE29" s="168"/>
      <c r="AF29" s="168"/>
      <c r="AG29" s="168"/>
      <c r="AH29" s="168"/>
      <c r="AI29" s="168"/>
      <c r="AJ29" s="168"/>
      <c r="AK29" s="168"/>
      <c r="AL29" s="168"/>
      <c r="AM29" s="168"/>
    </row>
    <row r="30" spans="1:39" s="169" customFormat="1" ht="22.5" customHeight="1">
      <c r="A30" s="92" t="s">
        <v>27</v>
      </c>
      <c r="B30" s="172">
        <v>286204</v>
      </c>
      <c r="C30" s="172">
        <v>55907.7</v>
      </c>
      <c r="D30" s="172">
        <v>763.6</v>
      </c>
      <c r="E30" s="172">
        <v>29870.4</v>
      </c>
      <c r="F30" s="172">
        <v>27229.4</v>
      </c>
      <c r="G30" s="172"/>
      <c r="H30" s="172"/>
      <c r="I30" s="172">
        <v>2037.9</v>
      </c>
      <c r="J30" s="172">
        <v>603.1</v>
      </c>
      <c r="K30" s="172">
        <v>1975</v>
      </c>
      <c r="L30" s="162"/>
      <c r="M30" s="172"/>
      <c r="N30" s="172"/>
      <c r="O30" s="172"/>
      <c r="P30" s="172"/>
      <c r="Q30" s="172"/>
      <c r="R30" s="172"/>
      <c r="S30" s="172"/>
      <c r="T30" s="162"/>
      <c r="U30" s="162"/>
      <c r="V30" s="286">
        <v>6008</v>
      </c>
      <c r="W30" s="180"/>
      <c r="X30" s="93">
        <v>380728.7</v>
      </c>
      <c r="Y30" s="168"/>
      <c r="Z30" s="166"/>
      <c r="AA30" s="168"/>
      <c r="AB30" s="168"/>
      <c r="AC30" s="168"/>
      <c r="AD30" s="168"/>
      <c r="AE30" s="168"/>
      <c r="AF30" s="168"/>
      <c r="AG30" s="168"/>
      <c r="AH30" s="168"/>
      <c r="AI30" s="168"/>
      <c r="AJ30" s="168"/>
      <c r="AK30" s="168"/>
      <c r="AL30" s="168"/>
      <c r="AM30" s="168"/>
    </row>
    <row r="31" spans="1:39" s="169" customFormat="1" ht="22.5" customHeight="1">
      <c r="A31" s="92" t="s">
        <v>28</v>
      </c>
      <c r="B31" s="172">
        <v>10373</v>
      </c>
      <c r="C31" s="172">
        <v>483.5</v>
      </c>
      <c r="D31" s="172">
        <v>491</v>
      </c>
      <c r="E31" s="172">
        <v>128.3</v>
      </c>
      <c r="F31" s="172">
        <v>80</v>
      </c>
      <c r="G31" s="172"/>
      <c r="H31" s="172"/>
      <c r="I31" s="172">
        <v>31.3</v>
      </c>
      <c r="J31" s="172">
        <v>17</v>
      </c>
      <c r="K31" s="172">
        <v>477.8</v>
      </c>
      <c r="L31" s="162"/>
      <c r="M31" s="172"/>
      <c r="N31" s="172"/>
      <c r="O31" s="172"/>
      <c r="P31" s="172"/>
      <c r="Q31" s="172"/>
      <c r="R31" s="172"/>
      <c r="S31" s="172"/>
      <c r="T31" s="162"/>
      <c r="U31" s="162"/>
      <c r="V31" s="286">
        <v>106.9</v>
      </c>
      <c r="W31" s="180"/>
      <c r="X31" s="93">
        <v>12060.5</v>
      </c>
      <c r="Y31" s="168"/>
      <c r="Z31" s="166"/>
      <c r="AA31" s="168"/>
      <c r="AB31" s="168"/>
      <c r="AC31" s="168"/>
      <c r="AD31" s="168"/>
      <c r="AE31" s="168"/>
      <c r="AF31" s="168"/>
      <c r="AG31" s="168"/>
      <c r="AH31" s="168"/>
      <c r="AI31" s="168"/>
      <c r="AJ31" s="168"/>
      <c r="AK31" s="168"/>
      <c r="AL31" s="168"/>
      <c r="AM31" s="168"/>
    </row>
    <row r="32" spans="1:39" s="169" customFormat="1" ht="22.5" customHeight="1">
      <c r="A32" s="92" t="s">
        <v>29</v>
      </c>
      <c r="B32" s="172">
        <v>41340.9</v>
      </c>
      <c r="C32" s="172">
        <v>3844</v>
      </c>
      <c r="D32" s="172">
        <v>3960.5</v>
      </c>
      <c r="E32" s="172">
        <v>595.4</v>
      </c>
      <c r="F32" s="172">
        <v>371</v>
      </c>
      <c r="G32" s="172"/>
      <c r="H32" s="172"/>
      <c r="I32" s="172">
        <v>174.1</v>
      </c>
      <c r="J32" s="172">
        <v>50.3</v>
      </c>
      <c r="K32" s="172">
        <v>376.4</v>
      </c>
      <c r="L32" s="162"/>
      <c r="M32" s="172"/>
      <c r="N32" s="172"/>
      <c r="O32" s="172"/>
      <c r="P32" s="172"/>
      <c r="Q32" s="172"/>
      <c r="R32" s="172"/>
      <c r="S32" s="172"/>
      <c r="T32" s="162"/>
      <c r="U32" s="162"/>
      <c r="V32" s="286">
        <v>471.9</v>
      </c>
      <c r="W32" s="180"/>
      <c r="X32" s="93">
        <v>50589.1</v>
      </c>
      <c r="Y32" s="168"/>
      <c r="Z32" s="166"/>
      <c r="AA32" s="168"/>
      <c r="AB32" s="168"/>
      <c r="AC32" s="168"/>
      <c r="AD32" s="168"/>
      <c r="AE32" s="168"/>
      <c r="AF32" s="168"/>
      <c r="AG32" s="168"/>
      <c r="AH32" s="168"/>
      <c r="AI32" s="168"/>
      <c r="AJ32" s="168"/>
      <c r="AK32" s="168"/>
      <c r="AL32" s="168"/>
      <c r="AM32" s="168"/>
    </row>
    <row r="33" spans="1:39" s="169" customFormat="1" ht="22.5" customHeight="1">
      <c r="A33" s="92" t="s">
        <v>30</v>
      </c>
      <c r="B33" s="172">
        <v>110352.7</v>
      </c>
      <c r="C33" s="172">
        <v>38740.7</v>
      </c>
      <c r="D33" s="172">
        <v>660.1</v>
      </c>
      <c r="E33" s="172">
        <v>6735.6</v>
      </c>
      <c r="F33" s="172">
        <v>5870.5</v>
      </c>
      <c r="G33" s="172"/>
      <c r="H33" s="172"/>
      <c r="I33" s="172">
        <v>658.3</v>
      </c>
      <c r="J33" s="172">
        <v>206.8</v>
      </c>
      <c r="K33" s="172">
        <v>1293</v>
      </c>
      <c r="L33" s="162"/>
      <c r="M33" s="172"/>
      <c r="N33" s="172"/>
      <c r="O33" s="172"/>
      <c r="P33" s="172"/>
      <c r="Q33" s="172"/>
      <c r="R33" s="172"/>
      <c r="S33" s="172"/>
      <c r="T33" s="162"/>
      <c r="U33" s="162"/>
      <c r="V33" s="286">
        <v>1561.5</v>
      </c>
      <c r="W33" s="180"/>
      <c r="X33" s="93">
        <v>159343.6</v>
      </c>
      <c r="Y33" s="168"/>
      <c r="Z33" s="166"/>
      <c r="AA33" s="168"/>
      <c r="AB33" s="168"/>
      <c r="AC33" s="168"/>
      <c r="AD33" s="168"/>
      <c r="AE33" s="168"/>
      <c r="AF33" s="168"/>
      <c r="AG33" s="168"/>
      <c r="AH33" s="168"/>
      <c r="AI33" s="168"/>
      <c r="AJ33" s="168"/>
      <c r="AK33" s="168"/>
      <c r="AL33" s="168"/>
      <c r="AM33" s="168"/>
    </row>
    <row r="34" spans="1:39" s="169" customFormat="1" ht="22.5" customHeight="1">
      <c r="A34" s="92" t="s">
        <v>31</v>
      </c>
      <c r="B34" s="172">
        <v>56053</v>
      </c>
      <c r="C34" s="172">
        <v>6516</v>
      </c>
      <c r="D34" s="172">
        <v>6866.5</v>
      </c>
      <c r="E34" s="172">
        <v>561.8</v>
      </c>
      <c r="F34" s="172">
        <v>342</v>
      </c>
      <c r="G34" s="172"/>
      <c r="H34" s="172"/>
      <c r="I34" s="172">
        <v>141.7</v>
      </c>
      <c r="J34" s="172">
        <v>78.1</v>
      </c>
      <c r="K34" s="172">
        <v>852.4</v>
      </c>
      <c r="L34" s="162"/>
      <c r="M34" s="172"/>
      <c r="N34" s="172"/>
      <c r="O34" s="172"/>
      <c r="P34" s="172"/>
      <c r="Q34" s="172"/>
      <c r="R34" s="172"/>
      <c r="S34" s="172"/>
      <c r="T34" s="162"/>
      <c r="U34" s="162"/>
      <c r="V34" s="286">
        <v>687.4</v>
      </c>
      <c r="W34" s="180"/>
      <c r="X34" s="93">
        <v>71537.1</v>
      </c>
      <c r="Y34" s="168"/>
      <c r="Z34" s="166"/>
      <c r="AA34" s="168"/>
      <c r="AB34" s="168"/>
      <c r="AC34" s="168"/>
      <c r="AD34" s="168"/>
      <c r="AE34" s="168"/>
      <c r="AF34" s="168"/>
      <c r="AG34" s="168"/>
      <c r="AH34" s="168"/>
      <c r="AI34" s="168"/>
      <c r="AJ34" s="168"/>
      <c r="AK34" s="168"/>
      <c r="AL34" s="168"/>
      <c r="AM34" s="168"/>
    </row>
    <row r="35" spans="1:39" s="169" customFormat="1" ht="22.5" customHeight="1">
      <c r="A35" s="92" t="s">
        <v>32</v>
      </c>
      <c r="B35" s="172">
        <v>63289.2</v>
      </c>
      <c r="C35" s="172">
        <v>8449.7</v>
      </c>
      <c r="D35" s="172">
        <v>7824.5</v>
      </c>
      <c r="E35" s="172">
        <v>626.4</v>
      </c>
      <c r="F35" s="172">
        <v>355</v>
      </c>
      <c r="G35" s="172"/>
      <c r="H35" s="172"/>
      <c r="I35" s="172">
        <v>189.7</v>
      </c>
      <c r="J35" s="172">
        <v>81.7</v>
      </c>
      <c r="K35" s="172">
        <v>299.4</v>
      </c>
      <c r="L35" s="162"/>
      <c r="M35" s="172"/>
      <c r="N35" s="172"/>
      <c r="O35" s="172"/>
      <c r="P35" s="172"/>
      <c r="Q35" s="172"/>
      <c r="R35" s="172"/>
      <c r="S35" s="172"/>
      <c r="T35" s="162"/>
      <c r="U35" s="162"/>
      <c r="V35" s="286">
        <v>814.1</v>
      </c>
      <c r="W35" s="180"/>
      <c r="X35" s="93">
        <v>81303.3</v>
      </c>
      <c r="Y35" s="168"/>
      <c r="Z35" s="166"/>
      <c r="AA35" s="168"/>
      <c r="AB35" s="168"/>
      <c r="AC35" s="168"/>
      <c r="AD35" s="168"/>
      <c r="AE35" s="168"/>
      <c r="AF35" s="168"/>
      <c r="AG35" s="168"/>
      <c r="AH35" s="168"/>
      <c r="AI35" s="168"/>
      <c r="AJ35" s="168"/>
      <c r="AK35" s="168"/>
      <c r="AL35" s="168"/>
      <c r="AM35" s="168"/>
    </row>
    <row r="36" spans="1:39" s="169" customFormat="1" ht="22.5" customHeight="1">
      <c r="A36" s="92" t="s">
        <v>34</v>
      </c>
      <c r="B36" s="172">
        <v>83871.5</v>
      </c>
      <c r="C36" s="172">
        <v>34767</v>
      </c>
      <c r="D36" s="172">
        <v>2043.8</v>
      </c>
      <c r="E36" s="172">
        <v>5328.1</v>
      </c>
      <c r="F36" s="172">
        <v>4864.6</v>
      </c>
      <c r="G36" s="172"/>
      <c r="H36" s="172"/>
      <c r="I36" s="172">
        <v>341.2</v>
      </c>
      <c r="J36" s="172">
        <v>122.3</v>
      </c>
      <c r="K36" s="172">
        <v>1314.2</v>
      </c>
      <c r="L36" s="162"/>
      <c r="M36" s="172"/>
      <c r="N36" s="172"/>
      <c r="O36" s="172"/>
      <c r="P36" s="172"/>
      <c r="Q36" s="172"/>
      <c r="R36" s="172"/>
      <c r="S36" s="172"/>
      <c r="T36" s="162"/>
      <c r="U36" s="162"/>
      <c r="V36" s="286">
        <v>1135</v>
      </c>
      <c r="W36" s="180"/>
      <c r="X36" s="93">
        <v>128459.6</v>
      </c>
      <c r="Y36" s="168"/>
      <c r="Z36" s="166"/>
      <c r="AA36" s="168"/>
      <c r="AB36" s="168"/>
      <c r="AC36" s="168"/>
      <c r="AD36" s="168"/>
      <c r="AE36" s="168"/>
      <c r="AF36" s="168"/>
      <c r="AG36" s="168"/>
      <c r="AH36" s="168"/>
      <c r="AI36" s="168"/>
      <c r="AJ36" s="168"/>
      <c r="AK36" s="168"/>
      <c r="AL36" s="168"/>
      <c r="AM36" s="168"/>
    </row>
    <row r="37" spans="1:39" s="169" customFormat="1" ht="22.5" customHeight="1">
      <c r="A37" s="92" t="s">
        <v>35</v>
      </c>
      <c r="B37" s="172">
        <v>51205.4</v>
      </c>
      <c r="C37" s="172">
        <v>9319.2</v>
      </c>
      <c r="D37" s="172">
        <v>3714.6</v>
      </c>
      <c r="E37" s="172">
        <v>823.6</v>
      </c>
      <c r="F37" s="172">
        <v>566</v>
      </c>
      <c r="G37" s="172"/>
      <c r="H37" s="172"/>
      <c r="I37" s="172">
        <v>135.4</v>
      </c>
      <c r="J37" s="172">
        <v>122.2</v>
      </c>
      <c r="K37" s="172">
        <v>305.1</v>
      </c>
      <c r="L37" s="162"/>
      <c r="M37" s="172"/>
      <c r="N37" s="172"/>
      <c r="O37" s="172"/>
      <c r="P37" s="172"/>
      <c r="Q37" s="172"/>
      <c r="R37" s="172"/>
      <c r="S37" s="172"/>
      <c r="T37" s="162"/>
      <c r="U37" s="162"/>
      <c r="V37" s="286">
        <v>692.4</v>
      </c>
      <c r="W37" s="180"/>
      <c r="X37" s="93">
        <v>66060.3</v>
      </c>
      <c r="Y37" s="168"/>
      <c r="Z37" s="166"/>
      <c r="AA37" s="168"/>
      <c r="AB37" s="168"/>
      <c r="AC37" s="168"/>
      <c r="AD37" s="168"/>
      <c r="AE37" s="168"/>
      <c r="AF37" s="168"/>
      <c r="AG37" s="168"/>
      <c r="AH37" s="168"/>
      <c r="AI37" s="168"/>
      <c r="AJ37" s="168"/>
      <c r="AK37" s="168"/>
      <c r="AL37" s="168"/>
      <c r="AM37" s="168"/>
    </row>
    <row r="38" spans="1:39" s="169" customFormat="1" ht="22.5" customHeight="1">
      <c r="A38" s="92" t="s">
        <v>111</v>
      </c>
      <c r="B38" s="172">
        <v>25058.4</v>
      </c>
      <c r="C38" s="172">
        <v>6751.3</v>
      </c>
      <c r="D38" s="172">
        <v>466.8</v>
      </c>
      <c r="E38" s="172">
        <v>6588.7</v>
      </c>
      <c r="F38" s="172">
        <v>452</v>
      </c>
      <c r="G38" s="172">
        <v>3872</v>
      </c>
      <c r="H38" s="172">
        <v>1950.7</v>
      </c>
      <c r="I38" s="172">
        <v>220.8</v>
      </c>
      <c r="J38" s="172">
        <v>93.2</v>
      </c>
      <c r="K38" s="172">
        <v>395.9</v>
      </c>
      <c r="L38" s="162"/>
      <c r="M38" s="172"/>
      <c r="N38" s="172"/>
      <c r="O38" s="172"/>
      <c r="P38" s="172"/>
      <c r="Q38" s="172"/>
      <c r="R38" s="137"/>
      <c r="S38" s="172"/>
      <c r="T38" s="162"/>
      <c r="U38" s="162"/>
      <c r="V38" s="286">
        <v>457.1</v>
      </c>
      <c r="W38" s="180"/>
      <c r="X38" s="93">
        <v>39718.2</v>
      </c>
      <c r="Y38" s="168"/>
      <c r="Z38" s="166"/>
      <c r="AA38" s="168"/>
      <c r="AB38" s="168"/>
      <c r="AC38" s="168"/>
      <c r="AD38" s="168"/>
      <c r="AE38" s="168"/>
      <c r="AF38" s="168"/>
      <c r="AG38" s="168"/>
      <c r="AH38" s="168"/>
      <c r="AI38" s="168"/>
      <c r="AJ38" s="168"/>
      <c r="AK38" s="168"/>
      <c r="AL38" s="168"/>
      <c r="AM38" s="168"/>
    </row>
    <row r="39" spans="1:39" s="169" customFormat="1" ht="22.5" customHeight="1">
      <c r="A39" s="92" t="s">
        <v>113</v>
      </c>
      <c r="B39" s="172">
        <v>41602.1</v>
      </c>
      <c r="C39" s="172">
        <v>13763.6</v>
      </c>
      <c r="D39" s="172">
        <v>1279.8</v>
      </c>
      <c r="E39" s="172">
        <v>576.8</v>
      </c>
      <c r="F39" s="172">
        <v>320</v>
      </c>
      <c r="G39" s="172"/>
      <c r="H39" s="172"/>
      <c r="I39" s="172">
        <v>170.6</v>
      </c>
      <c r="J39" s="172">
        <v>86.2</v>
      </c>
      <c r="K39" s="172">
        <v>182.6</v>
      </c>
      <c r="L39" s="162"/>
      <c r="M39" s="172"/>
      <c r="N39" s="172"/>
      <c r="O39" s="172"/>
      <c r="P39" s="172"/>
      <c r="Q39" s="172"/>
      <c r="R39" s="172"/>
      <c r="S39" s="172"/>
      <c r="T39" s="162"/>
      <c r="U39" s="162"/>
      <c r="V39" s="286">
        <v>577.6</v>
      </c>
      <c r="W39" s="181"/>
      <c r="X39" s="93">
        <v>57982.5</v>
      </c>
      <c r="Y39" s="168"/>
      <c r="Z39" s="166"/>
      <c r="AA39" s="168"/>
      <c r="AB39" s="168"/>
      <c r="AC39" s="168"/>
      <c r="AD39" s="168"/>
      <c r="AE39" s="168"/>
      <c r="AF39" s="168"/>
      <c r="AG39" s="168"/>
      <c r="AH39" s="168"/>
      <c r="AI39" s="168"/>
      <c r="AJ39" s="168"/>
      <c r="AK39" s="168"/>
      <c r="AL39" s="168"/>
      <c r="AM39" s="168"/>
    </row>
    <row r="40" spans="1:39" s="169" customFormat="1" ht="22.5" customHeight="1">
      <c r="A40" s="92" t="s">
        <v>380</v>
      </c>
      <c r="B40" s="172">
        <v>36955.6</v>
      </c>
      <c r="C40" s="172">
        <v>10547.6</v>
      </c>
      <c r="D40" s="172">
        <v>800.9</v>
      </c>
      <c r="E40" s="172">
        <v>364.6</v>
      </c>
      <c r="F40" s="172">
        <v>233</v>
      </c>
      <c r="G40" s="172"/>
      <c r="H40" s="172"/>
      <c r="I40" s="172">
        <v>86.4</v>
      </c>
      <c r="J40" s="172">
        <v>45.2</v>
      </c>
      <c r="K40" s="172">
        <v>272.3</v>
      </c>
      <c r="L40" s="162"/>
      <c r="M40" s="172"/>
      <c r="N40" s="172"/>
      <c r="O40" s="172"/>
      <c r="P40" s="172"/>
      <c r="Q40" s="172"/>
      <c r="R40" s="172"/>
      <c r="S40" s="172"/>
      <c r="T40" s="162"/>
      <c r="U40" s="162"/>
      <c r="V40" s="286">
        <v>369.4</v>
      </c>
      <c r="W40" s="181"/>
      <c r="X40" s="93">
        <v>49310.4</v>
      </c>
      <c r="Y40" s="168"/>
      <c r="Z40" s="166"/>
      <c r="AA40" s="168"/>
      <c r="AB40" s="168"/>
      <c r="AC40" s="168"/>
      <c r="AD40" s="168"/>
      <c r="AE40" s="168"/>
      <c r="AF40" s="168"/>
      <c r="AG40" s="168"/>
      <c r="AH40" s="168"/>
      <c r="AI40" s="168"/>
      <c r="AJ40" s="168"/>
      <c r="AK40" s="168"/>
      <c r="AL40" s="168"/>
      <c r="AM40" s="168"/>
    </row>
    <row r="41" spans="1:39" s="169" customFormat="1" ht="22.5" customHeight="1">
      <c r="A41" s="92" t="s">
        <v>36</v>
      </c>
      <c r="B41" s="172">
        <v>36144.3</v>
      </c>
      <c r="C41" s="172">
        <v>1758.3</v>
      </c>
      <c r="D41" s="172">
        <v>2802</v>
      </c>
      <c r="E41" s="172">
        <v>365.2</v>
      </c>
      <c r="F41" s="172">
        <v>181</v>
      </c>
      <c r="G41" s="172"/>
      <c r="H41" s="172"/>
      <c r="I41" s="172">
        <v>133.4</v>
      </c>
      <c r="J41" s="172">
        <v>50.8</v>
      </c>
      <c r="K41" s="172">
        <v>546.1</v>
      </c>
      <c r="L41" s="167"/>
      <c r="M41" s="173"/>
      <c r="N41" s="173"/>
      <c r="O41" s="173"/>
      <c r="P41" s="173"/>
      <c r="Q41" s="173"/>
      <c r="R41" s="173"/>
      <c r="S41" s="173"/>
      <c r="T41" s="167"/>
      <c r="U41" s="167"/>
      <c r="V41" s="286">
        <v>487.1</v>
      </c>
      <c r="W41" s="181"/>
      <c r="X41" s="93">
        <v>42103</v>
      </c>
      <c r="Y41" s="168"/>
      <c r="Z41" s="166"/>
      <c r="AA41" s="168"/>
      <c r="AB41" s="168"/>
      <c r="AC41" s="168"/>
      <c r="AD41" s="168"/>
      <c r="AE41" s="168"/>
      <c r="AF41" s="168"/>
      <c r="AG41" s="168"/>
      <c r="AH41" s="168"/>
      <c r="AI41" s="168"/>
      <c r="AJ41" s="168"/>
      <c r="AK41" s="168"/>
      <c r="AL41" s="168"/>
      <c r="AM41" s="168"/>
    </row>
    <row r="42" spans="1:39" s="169" customFormat="1" ht="22.5" customHeight="1">
      <c r="A42" s="92" t="s">
        <v>453</v>
      </c>
      <c r="B42" s="172">
        <v>64264.8</v>
      </c>
      <c r="C42" s="172">
        <v>14120.4</v>
      </c>
      <c r="D42" s="172">
        <v>2356</v>
      </c>
      <c r="E42" s="172">
        <v>687.8</v>
      </c>
      <c r="F42" s="172">
        <v>398</v>
      </c>
      <c r="G42" s="172"/>
      <c r="H42" s="172"/>
      <c r="I42" s="172">
        <v>157.5</v>
      </c>
      <c r="J42" s="172">
        <v>132.3</v>
      </c>
      <c r="K42" s="172">
        <v>1326.8</v>
      </c>
      <c r="L42" s="162"/>
      <c r="M42" s="172"/>
      <c r="N42" s="172"/>
      <c r="O42" s="172"/>
      <c r="P42" s="172"/>
      <c r="Q42" s="172"/>
      <c r="R42" s="172"/>
      <c r="S42" s="172"/>
      <c r="T42" s="162"/>
      <c r="U42" s="162"/>
      <c r="V42" s="286">
        <v>1041.6</v>
      </c>
      <c r="W42" s="181"/>
      <c r="X42" s="93">
        <v>83797.4</v>
      </c>
      <c r="Y42" s="168"/>
      <c r="Z42" s="166"/>
      <c r="AA42" s="168"/>
      <c r="AB42" s="168"/>
      <c r="AC42" s="168"/>
      <c r="AD42" s="168"/>
      <c r="AE42" s="168"/>
      <c r="AF42" s="168"/>
      <c r="AG42" s="168"/>
      <c r="AH42" s="168"/>
      <c r="AI42" s="168"/>
      <c r="AJ42" s="168"/>
      <c r="AK42" s="168"/>
      <c r="AL42" s="168"/>
      <c r="AM42" s="168"/>
    </row>
    <row r="43" spans="1:39" s="169" customFormat="1" ht="22.5" customHeight="1">
      <c r="A43" s="92" t="s">
        <v>37</v>
      </c>
      <c r="B43" s="172">
        <v>20886.3</v>
      </c>
      <c r="C43" s="172">
        <v>3763.7</v>
      </c>
      <c r="D43" s="172">
        <v>430.5</v>
      </c>
      <c r="E43" s="172">
        <v>343.3</v>
      </c>
      <c r="F43" s="172">
        <v>195</v>
      </c>
      <c r="G43" s="172"/>
      <c r="H43" s="172"/>
      <c r="I43" s="172">
        <v>77.4</v>
      </c>
      <c r="J43" s="172">
        <v>70.9</v>
      </c>
      <c r="K43" s="172">
        <v>297.2</v>
      </c>
      <c r="L43" s="162"/>
      <c r="M43" s="172"/>
      <c r="N43" s="172"/>
      <c r="O43" s="172"/>
      <c r="P43" s="172"/>
      <c r="Q43" s="172"/>
      <c r="R43" s="172"/>
      <c r="S43" s="172"/>
      <c r="T43" s="162"/>
      <c r="U43" s="162"/>
      <c r="V43" s="286">
        <v>339.7</v>
      </c>
      <c r="W43" s="181"/>
      <c r="X43" s="93">
        <v>26060.7</v>
      </c>
      <c r="Y43" s="168"/>
      <c r="Z43" s="166"/>
      <c r="AA43" s="168"/>
      <c r="AB43" s="168"/>
      <c r="AC43" s="168"/>
      <c r="AD43" s="168"/>
      <c r="AE43" s="168"/>
      <c r="AF43" s="168"/>
      <c r="AG43" s="168"/>
      <c r="AH43" s="168"/>
      <c r="AI43" s="168"/>
      <c r="AJ43" s="168"/>
      <c r="AK43" s="168"/>
      <c r="AL43" s="168"/>
      <c r="AM43" s="168"/>
    </row>
    <row r="44" spans="1:39" s="169" customFormat="1" ht="22.5" customHeight="1">
      <c r="A44" s="92" t="s">
        <v>38</v>
      </c>
      <c r="B44" s="172">
        <v>15437.8</v>
      </c>
      <c r="C44" s="172">
        <v>203.3</v>
      </c>
      <c r="D44" s="172">
        <v>545.2</v>
      </c>
      <c r="E44" s="172">
        <v>110.5</v>
      </c>
      <c r="F44" s="172">
        <v>57</v>
      </c>
      <c r="G44" s="172"/>
      <c r="H44" s="172"/>
      <c r="I44" s="172">
        <v>12.1</v>
      </c>
      <c r="J44" s="172">
        <v>41.4</v>
      </c>
      <c r="K44" s="172">
        <v>451.3</v>
      </c>
      <c r="L44" s="162"/>
      <c r="M44" s="172"/>
      <c r="N44" s="172"/>
      <c r="O44" s="172"/>
      <c r="P44" s="172"/>
      <c r="Q44" s="172"/>
      <c r="R44" s="172"/>
      <c r="S44" s="172"/>
      <c r="T44" s="162"/>
      <c r="U44" s="162"/>
      <c r="V44" s="286">
        <v>182.9</v>
      </c>
      <c r="W44" s="181"/>
      <c r="X44" s="93">
        <v>16931</v>
      </c>
      <c r="Y44" s="168"/>
      <c r="Z44" s="166"/>
      <c r="AA44" s="168"/>
      <c r="AB44" s="168"/>
      <c r="AC44" s="168"/>
      <c r="AD44" s="168"/>
      <c r="AE44" s="168"/>
      <c r="AF44" s="168"/>
      <c r="AG44" s="168"/>
      <c r="AH44" s="168"/>
      <c r="AI44" s="168"/>
      <c r="AJ44" s="168"/>
      <c r="AK44" s="168"/>
      <c r="AL44" s="168"/>
      <c r="AM44" s="168"/>
    </row>
    <row r="45" spans="1:39" s="169" customFormat="1" ht="22.5" customHeight="1">
      <c r="A45" s="92" t="s">
        <v>39</v>
      </c>
      <c r="B45" s="172">
        <v>16331.5</v>
      </c>
      <c r="C45" s="172">
        <v>5004.1</v>
      </c>
      <c r="D45" s="172">
        <v>354.5</v>
      </c>
      <c r="E45" s="172">
        <v>300.5</v>
      </c>
      <c r="F45" s="172">
        <v>226</v>
      </c>
      <c r="G45" s="172"/>
      <c r="H45" s="172"/>
      <c r="I45" s="172">
        <v>22</v>
      </c>
      <c r="J45" s="172">
        <v>52.5</v>
      </c>
      <c r="K45" s="172">
        <v>28.1</v>
      </c>
      <c r="L45" s="162"/>
      <c r="M45" s="172"/>
      <c r="N45" s="172"/>
      <c r="O45" s="172"/>
      <c r="P45" s="172"/>
      <c r="Q45" s="172"/>
      <c r="R45" s="172"/>
      <c r="S45" s="172"/>
      <c r="T45" s="162"/>
      <c r="U45" s="162"/>
      <c r="V45" s="286">
        <v>183.1</v>
      </c>
      <c r="W45" s="181"/>
      <c r="X45" s="93">
        <v>22201.8</v>
      </c>
      <c r="Y45" s="168"/>
      <c r="Z45" s="166"/>
      <c r="AA45" s="168"/>
      <c r="AB45" s="168"/>
      <c r="AC45" s="168"/>
      <c r="AD45" s="168"/>
      <c r="AE45" s="168"/>
      <c r="AF45" s="168"/>
      <c r="AG45" s="168"/>
      <c r="AH45" s="168"/>
      <c r="AI45" s="168"/>
      <c r="AJ45" s="168"/>
      <c r="AK45" s="168"/>
      <c r="AL45" s="168"/>
      <c r="AM45" s="168"/>
    </row>
    <row r="46" spans="1:39" s="169" customFormat="1" ht="22.5" customHeight="1">
      <c r="A46" s="92" t="s">
        <v>40</v>
      </c>
      <c r="B46" s="172">
        <v>15318.3</v>
      </c>
      <c r="C46" s="172">
        <v>704</v>
      </c>
      <c r="D46" s="172">
        <v>2068.4</v>
      </c>
      <c r="E46" s="173">
        <v>198.4</v>
      </c>
      <c r="F46" s="172">
        <v>158</v>
      </c>
      <c r="G46" s="172"/>
      <c r="H46" s="172"/>
      <c r="I46" s="172">
        <v>26.1</v>
      </c>
      <c r="J46" s="172">
        <v>14.3</v>
      </c>
      <c r="K46" s="172">
        <v>281.5</v>
      </c>
      <c r="L46" s="167"/>
      <c r="M46" s="173"/>
      <c r="N46" s="173"/>
      <c r="O46" s="172"/>
      <c r="P46" s="173"/>
      <c r="Q46" s="173"/>
      <c r="R46" s="173"/>
      <c r="S46" s="173"/>
      <c r="T46" s="167"/>
      <c r="U46" s="167"/>
      <c r="V46" s="286">
        <v>282.5</v>
      </c>
      <c r="W46" s="181"/>
      <c r="X46" s="93">
        <v>18853.1</v>
      </c>
      <c r="Y46" s="168"/>
      <c r="Z46" s="166"/>
      <c r="AA46" s="168"/>
      <c r="AB46" s="168"/>
      <c r="AC46" s="168"/>
      <c r="AD46" s="168"/>
      <c r="AE46" s="168"/>
      <c r="AF46" s="168"/>
      <c r="AG46" s="168"/>
      <c r="AH46" s="168"/>
      <c r="AI46" s="168"/>
      <c r="AJ46" s="168"/>
      <c r="AK46" s="168"/>
      <c r="AL46" s="168"/>
      <c r="AM46" s="168"/>
    </row>
    <row r="47" spans="1:39" s="169" customFormat="1" ht="22.5" customHeight="1">
      <c r="A47" s="92" t="s">
        <v>41</v>
      </c>
      <c r="B47" s="172">
        <v>71215.4</v>
      </c>
      <c r="C47" s="172">
        <v>15478</v>
      </c>
      <c r="D47" s="172">
        <v>1678.6</v>
      </c>
      <c r="E47" s="172">
        <v>851.1</v>
      </c>
      <c r="F47" s="172">
        <v>463</v>
      </c>
      <c r="G47" s="172"/>
      <c r="H47" s="172"/>
      <c r="I47" s="172">
        <v>234.3</v>
      </c>
      <c r="J47" s="172">
        <v>153.8</v>
      </c>
      <c r="K47" s="172">
        <v>203.6</v>
      </c>
      <c r="L47" s="162"/>
      <c r="M47" s="172"/>
      <c r="N47" s="172"/>
      <c r="O47" s="172"/>
      <c r="P47" s="172"/>
      <c r="Q47" s="172"/>
      <c r="R47" s="172"/>
      <c r="S47" s="172"/>
      <c r="T47" s="162"/>
      <c r="U47" s="162"/>
      <c r="V47" s="286">
        <v>843</v>
      </c>
      <c r="W47" s="181"/>
      <c r="X47" s="93">
        <v>90269.7</v>
      </c>
      <c r="Y47" s="168"/>
      <c r="Z47" s="166"/>
      <c r="AA47" s="168"/>
      <c r="AB47" s="168"/>
      <c r="AC47" s="168"/>
      <c r="AD47" s="168"/>
      <c r="AE47" s="168"/>
      <c r="AF47" s="168"/>
      <c r="AG47" s="168"/>
      <c r="AH47" s="168"/>
      <c r="AI47" s="168"/>
      <c r="AJ47" s="168"/>
      <c r="AK47" s="168"/>
      <c r="AL47" s="168"/>
      <c r="AM47" s="168"/>
    </row>
    <row r="48" spans="1:39" s="169" customFormat="1" ht="22.5" customHeight="1">
      <c r="A48" s="92" t="s">
        <v>42</v>
      </c>
      <c r="B48" s="172">
        <v>27603.2</v>
      </c>
      <c r="C48" s="172">
        <v>6256.8</v>
      </c>
      <c r="D48" s="172">
        <v>575.8</v>
      </c>
      <c r="E48" s="172">
        <v>393.1</v>
      </c>
      <c r="F48" s="172">
        <v>288</v>
      </c>
      <c r="G48" s="172"/>
      <c r="H48" s="172"/>
      <c r="I48" s="172">
        <v>98.9</v>
      </c>
      <c r="J48" s="172">
        <v>6.2</v>
      </c>
      <c r="K48" s="172">
        <v>225.3</v>
      </c>
      <c r="L48" s="162"/>
      <c r="M48" s="172"/>
      <c r="N48" s="172"/>
      <c r="O48" s="172"/>
      <c r="P48" s="172"/>
      <c r="Q48" s="172"/>
      <c r="R48" s="172"/>
      <c r="S48" s="172"/>
      <c r="T48" s="162"/>
      <c r="U48" s="162"/>
      <c r="V48" s="286">
        <v>359.3</v>
      </c>
      <c r="W48" s="181"/>
      <c r="X48" s="93">
        <v>35413.5</v>
      </c>
      <c r="Y48" s="168"/>
      <c r="Z48" s="166"/>
      <c r="AA48" s="168"/>
      <c r="AB48" s="168"/>
      <c r="AC48" s="168"/>
      <c r="AD48" s="168"/>
      <c r="AE48" s="168"/>
      <c r="AF48" s="168"/>
      <c r="AG48" s="168"/>
      <c r="AH48" s="168"/>
      <c r="AI48" s="168"/>
      <c r="AJ48" s="168"/>
      <c r="AK48" s="168"/>
      <c r="AL48" s="168"/>
      <c r="AM48" s="168"/>
    </row>
    <row r="49" spans="1:39" s="169" customFormat="1" ht="22.5" customHeight="1">
      <c r="A49" s="92" t="s">
        <v>112</v>
      </c>
      <c r="B49" s="172">
        <v>17529.5</v>
      </c>
      <c r="C49" s="172">
        <v>1665</v>
      </c>
      <c r="D49" s="172">
        <v>855</v>
      </c>
      <c r="E49" s="172">
        <v>99.1</v>
      </c>
      <c r="F49" s="172">
        <v>49</v>
      </c>
      <c r="G49" s="172"/>
      <c r="H49" s="172"/>
      <c r="I49" s="172">
        <v>38.8</v>
      </c>
      <c r="J49" s="172">
        <v>11.3</v>
      </c>
      <c r="K49" s="172">
        <v>119.6</v>
      </c>
      <c r="L49" s="162"/>
      <c r="M49" s="172"/>
      <c r="N49" s="172"/>
      <c r="O49" s="172"/>
      <c r="P49" s="172"/>
      <c r="Q49" s="172"/>
      <c r="R49" s="172"/>
      <c r="S49" s="172"/>
      <c r="T49" s="162"/>
      <c r="U49" s="162"/>
      <c r="V49" s="286">
        <v>181.1</v>
      </c>
      <c r="W49" s="181"/>
      <c r="X49" s="93">
        <v>20449.3</v>
      </c>
      <c r="Y49" s="168"/>
      <c r="Z49" s="166"/>
      <c r="AA49" s="168"/>
      <c r="AB49" s="168"/>
      <c r="AC49" s="168"/>
      <c r="AD49" s="168"/>
      <c r="AE49" s="168"/>
      <c r="AF49" s="168"/>
      <c r="AG49" s="168"/>
      <c r="AH49" s="168"/>
      <c r="AI49" s="168"/>
      <c r="AJ49" s="168"/>
      <c r="AK49" s="168"/>
      <c r="AL49" s="168"/>
      <c r="AM49" s="168"/>
    </row>
    <row r="50" spans="1:39" s="169" customFormat="1" ht="22.5" customHeight="1">
      <c r="A50" s="92" t="s">
        <v>418</v>
      </c>
      <c r="B50" s="172">
        <v>19227.7</v>
      </c>
      <c r="C50" s="172">
        <v>6149.2</v>
      </c>
      <c r="D50" s="172">
        <v>491.3</v>
      </c>
      <c r="E50" s="172">
        <v>331.8</v>
      </c>
      <c r="F50" s="172">
        <v>225</v>
      </c>
      <c r="G50" s="172"/>
      <c r="H50" s="172"/>
      <c r="I50" s="172">
        <v>86</v>
      </c>
      <c r="J50" s="172">
        <v>20.8</v>
      </c>
      <c r="K50" s="172">
        <v>466.5</v>
      </c>
      <c r="L50" s="162"/>
      <c r="M50" s="172"/>
      <c r="N50" s="172"/>
      <c r="O50" s="172"/>
      <c r="P50" s="172"/>
      <c r="Q50" s="172"/>
      <c r="R50" s="172"/>
      <c r="S50" s="172"/>
      <c r="T50" s="162"/>
      <c r="U50" s="162"/>
      <c r="V50" s="286">
        <v>339.5</v>
      </c>
      <c r="W50" s="181"/>
      <c r="X50" s="93">
        <v>27006</v>
      </c>
      <c r="Y50" s="168"/>
      <c r="Z50" s="166"/>
      <c r="AA50" s="168"/>
      <c r="AB50" s="168"/>
      <c r="AC50" s="168"/>
      <c r="AD50" s="168"/>
      <c r="AE50" s="168"/>
      <c r="AF50" s="168"/>
      <c r="AG50" s="168"/>
      <c r="AH50" s="168"/>
      <c r="AI50" s="168"/>
      <c r="AJ50" s="168"/>
      <c r="AK50" s="168"/>
      <c r="AL50" s="168"/>
      <c r="AM50" s="168"/>
    </row>
    <row r="51" spans="1:39" s="169" customFormat="1" ht="22.5" customHeight="1">
      <c r="A51" s="92" t="s">
        <v>419</v>
      </c>
      <c r="B51" s="172">
        <v>32261.1</v>
      </c>
      <c r="C51" s="172">
        <v>2853.8</v>
      </c>
      <c r="D51" s="172">
        <v>1347.9</v>
      </c>
      <c r="E51" s="172">
        <v>252.2</v>
      </c>
      <c r="F51" s="172">
        <v>213</v>
      </c>
      <c r="G51" s="172"/>
      <c r="H51" s="172"/>
      <c r="I51" s="172">
        <v>21</v>
      </c>
      <c r="J51" s="172">
        <v>18.2</v>
      </c>
      <c r="K51" s="172">
        <v>1315.8</v>
      </c>
      <c r="L51" s="162"/>
      <c r="M51" s="172"/>
      <c r="N51" s="172"/>
      <c r="O51" s="172"/>
      <c r="P51" s="172"/>
      <c r="Q51" s="172"/>
      <c r="R51" s="172"/>
      <c r="S51" s="172"/>
      <c r="T51" s="162"/>
      <c r="U51" s="162"/>
      <c r="V51" s="286">
        <v>297.6</v>
      </c>
      <c r="W51" s="181"/>
      <c r="X51" s="93">
        <v>38328.4</v>
      </c>
      <c r="Y51" s="168"/>
      <c r="Z51" s="166"/>
      <c r="AA51" s="168"/>
      <c r="AB51" s="168"/>
      <c r="AC51" s="168"/>
      <c r="AD51" s="168"/>
      <c r="AE51" s="168"/>
      <c r="AF51" s="168"/>
      <c r="AG51" s="168"/>
      <c r="AH51" s="168"/>
      <c r="AI51" s="168"/>
      <c r="AJ51" s="168"/>
      <c r="AK51" s="168"/>
      <c r="AL51" s="168"/>
      <c r="AM51" s="168"/>
    </row>
    <row r="52" spans="1:39" s="169" customFormat="1" ht="22.5" customHeight="1">
      <c r="A52" s="92" t="s">
        <v>388</v>
      </c>
      <c r="B52" s="172">
        <v>40034.8</v>
      </c>
      <c r="C52" s="172">
        <v>7617.7</v>
      </c>
      <c r="D52" s="172">
        <v>1239.7</v>
      </c>
      <c r="E52" s="172">
        <v>537.5</v>
      </c>
      <c r="F52" s="172">
        <v>322</v>
      </c>
      <c r="G52" s="172"/>
      <c r="H52" s="172"/>
      <c r="I52" s="172">
        <v>197.7</v>
      </c>
      <c r="J52" s="172">
        <v>17.8</v>
      </c>
      <c r="K52" s="172">
        <v>403.9</v>
      </c>
      <c r="L52" s="162"/>
      <c r="M52" s="172"/>
      <c r="N52" s="172"/>
      <c r="O52" s="172"/>
      <c r="P52" s="172"/>
      <c r="Q52" s="172"/>
      <c r="R52" s="172"/>
      <c r="S52" s="172"/>
      <c r="T52" s="162"/>
      <c r="U52" s="162"/>
      <c r="V52" s="286">
        <v>682.2</v>
      </c>
      <c r="W52" s="181"/>
      <c r="X52" s="93">
        <v>50515.8</v>
      </c>
      <c r="Y52" s="168"/>
      <c r="Z52" s="166"/>
      <c r="AA52" s="168"/>
      <c r="AB52" s="168"/>
      <c r="AC52" s="168"/>
      <c r="AD52" s="168"/>
      <c r="AE52" s="168"/>
      <c r="AF52" s="168"/>
      <c r="AG52" s="168"/>
      <c r="AH52" s="168"/>
      <c r="AI52" s="168"/>
      <c r="AJ52" s="168"/>
      <c r="AK52" s="168"/>
      <c r="AL52" s="168"/>
      <c r="AM52" s="168"/>
    </row>
    <row r="53" spans="1:39" s="169" customFormat="1" ht="22.5" customHeight="1">
      <c r="A53" s="92" t="s">
        <v>389</v>
      </c>
      <c r="B53" s="172">
        <v>28941.6</v>
      </c>
      <c r="C53" s="172">
        <v>2158.4</v>
      </c>
      <c r="D53" s="172">
        <v>1815.6</v>
      </c>
      <c r="E53" s="172">
        <v>251.4</v>
      </c>
      <c r="F53" s="172">
        <v>152</v>
      </c>
      <c r="G53" s="172"/>
      <c r="H53" s="172"/>
      <c r="I53" s="172">
        <v>88.3</v>
      </c>
      <c r="J53" s="172">
        <v>11.1</v>
      </c>
      <c r="K53" s="172">
        <v>250.5</v>
      </c>
      <c r="L53" s="162"/>
      <c r="M53" s="172"/>
      <c r="N53" s="172"/>
      <c r="O53" s="172"/>
      <c r="P53" s="172"/>
      <c r="Q53" s="172"/>
      <c r="R53" s="172"/>
      <c r="S53" s="172"/>
      <c r="T53" s="162"/>
      <c r="U53" s="162"/>
      <c r="V53" s="286">
        <v>320</v>
      </c>
      <c r="W53" s="181"/>
      <c r="X53" s="93">
        <v>33737.5</v>
      </c>
      <c r="Y53" s="168"/>
      <c r="Z53" s="166"/>
      <c r="AA53" s="168"/>
      <c r="AB53" s="168"/>
      <c r="AC53" s="168"/>
      <c r="AD53" s="168"/>
      <c r="AE53" s="168"/>
      <c r="AF53" s="168"/>
      <c r="AG53" s="168"/>
      <c r="AH53" s="168"/>
      <c r="AI53" s="168"/>
      <c r="AJ53" s="168"/>
      <c r="AK53" s="168"/>
      <c r="AL53" s="168"/>
      <c r="AM53" s="168"/>
    </row>
    <row r="54" spans="1:39" s="169" customFormat="1" ht="22.5" customHeight="1">
      <c r="A54" s="92" t="s">
        <v>390</v>
      </c>
      <c r="B54" s="172">
        <v>12166</v>
      </c>
      <c r="C54" s="172">
        <v>1254</v>
      </c>
      <c r="D54" s="172">
        <v>983.9</v>
      </c>
      <c r="E54" s="172">
        <v>176.2</v>
      </c>
      <c r="F54" s="172">
        <v>103</v>
      </c>
      <c r="G54" s="172"/>
      <c r="H54" s="172"/>
      <c r="I54" s="172">
        <v>15.3</v>
      </c>
      <c r="J54" s="172">
        <v>57.9</v>
      </c>
      <c r="K54" s="172">
        <v>176.1</v>
      </c>
      <c r="L54" s="162"/>
      <c r="M54" s="172"/>
      <c r="N54" s="172"/>
      <c r="O54" s="172"/>
      <c r="P54" s="172"/>
      <c r="Q54" s="172"/>
      <c r="R54" s="172"/>
      <c r="S54" s="172"/>
      <c r="T54" s="162"/>
      <c r="U54" s="162"/>
      <c r="V54" s="286">
        <v>217.4</v>
      </c>
      <c r="W54" s="181"/>
      <c r="X54" s="93">
        <v>14973.6</v>
      </c>
      <c r="Y54" s="168"/>
      <c r="Z54" s="166"/>
      <c r="AA54" s="168"/>
      <c r="AB54" s="168"/>
      <c r="AC54" s="168"/>
      <c r="AD54" s="168"/>
      <c r="AE54" s="168"/>
      <c r="AF54" s="168"/>
      <c r="AG54" s="168"/>
      <c r="AH54" s="168"/>
      <c r="AI54" s="168"/>
      <c r="AJ54" s="168"/>
      <c r="AK54" s="168"/>
      <c r="AL54" s="168"/>
      <c r="AM54" s="168"/>
    </row>
    <row r="55" spans="1:39" s="169" customFormat="1" ht="22.5" customHeight="1">
      <c r="A55" s="92" t="s">
        <v>391</v>
      </c>
      <c r="B55" s="172">
        <v>19094.8</v>
      </c>
      <c r="C55" s="172">
        <v>2249.8</v>
      </c>
      <c r="D55" s="172">
        <v>700.3</v>
      </c>
      <c r="E55" s="172">
        <v>223</v>
      </c>
      <c r="F55" s="172">
        <v>155</v>
      </c>
      <c r="G55" s="172"/>
      <c r="H55" s="172"/>
      <c r="I55" s="172">
        <v>29.6</v>
      </c>
      <c r="J55" s="172">
        <v>38.4</v>
      </c>
      <c r="K55" s="172">
        <v>119.6</v>
      </c>
      <c r="L55" s="162"/>
      <c r="M55" s="172"/>
      <c r="N55" s="172"/>
      <c r="O55" s="172"/>
      <c r="P55" s="172"/>
      <c r="Q55" s="172"/>
      <c r="R55" s="172"/>
      <c r="S55" s="172"/>
      <c r="T55" s="162"/>
      <c r="U55" s="162"/>
      <c r="V55" s="286">
        <v>310.1</v>
      </c>
      <c r="W55" s="181"/>
      <c r="X55" s="93">
        <v>22697.6</v>
      </c>
      <c r="Y55" s="168"/>
      <c r="Z55" s="166"/>
      <c r="AA55" s="168"/>
      <c r="AB55" s="168"/>
      <c r="AC55" s="168"/>
      <c r="AD55" s="168"/>
      <c r="AE55" s="168"/>
      <c r="AF55" s="168"/>
      <c r="AG55" s="168"/>
      <c r="AH55" s="168"/>
      <c r="AI55" s="168"/>
      <c r="AJ55" s="168"/>
      <c r="AK55" s="168"/>
      <c r="AL55" s="168"/>
      <c r="AM55" s="168"/>
    </row>
    <row r="56" spans="1:39" s="26" customFormat="1" ht="22.5" customHeight="1">
      <c r="A56" s="171" t="s">
        <v>119</v>
      </c>
      <c r="B56" s="172"/>
      <c r="C56" s="172"/>
      <c r="D56" s="172"/>
      <c r="E56" s="172"/>
      <c r="F56" s="172"/>
      <c r="G56" s="172"/>
      <c r="H56" s="172"/>
      <c r="I56" s="173"/>
      <c r="J56" s="172"/>
      <c r="K56" s="172"/>
      <c r="L56" s="172"/>
      <c r="M56" s="172">
        <v>18411.7</v>
      </c>
      <c r="N56" s="172">
        <v>19297.9</v>
      </c>
      <c r="O56" s="172">
        <v>31177.3</v>
      </c>
      <c r="P56" s="172">
        <v>200000</v>
      </c>
      <c r="Q56" s="172">
        <v>60000</v>
      </c>
      <c r="R56" s="172">
        <v>175000</v>
      </c>
      <c r="S56" s="172">
        <v>5705.4</v>
      </c>
      <c r="T56" s="172"/>
      <c r="U56" s="172"/>
      <c r="V56" s="287"/>
      <c r="W56" s="174">
        <v>92891.3</v>
      </c>
      <c r="X56" s="93">
        <v>602483.6</v>
      </c>
      <c r="Y56" s="25"/>
      <c r="Z56" s="175"/>
      <c r="AA56" s="175"/>
      <c r="AB56" s="175"/>
      <c r="AC56" s="25"/>
      <c r="AD56" s="25"/>
      <c r="AE56" s="25"/>
      <c r="AF56" s="25"/>
      <c r="AG56" s="25"/>
      <c r="AH56" s="25"/>
      <c r="AI56" s="25"/>
      <c r="AJ56" s="25"/>
      <c r="AK56" s="25"/>
      <c r="AL56" s="25"/>
      <c r="AM56" s="25"/>
    </row>
    <row r="57" spans="1:39" s="169" customFormat="1" ht="22.5" customHeight="1">
      <c r="A57" s="178" t="s">
        <v>151</v>
      </c>
      <c r="B57" s="177">
        <v>3121888.9</v>
      </c>
      <c r="C57" s="177">
        <v>828716</v>
      </c>
      <c r="D57" s="177">
        <v>131647.9</v>
      </c>
      <c r="E57" s="177">
        <v>237229.4</v>
      </c>
      <c r="F57" s="177">
        <v>203665.1</v>
      </c>
      <c r="G57" s="177">
        <v>9077.5</v>
      </c>
      <c r="H57" s="177">
        <v>3151.2</v>
      </c>
      <c r="I57" s="177">
        <v>15223.7</v>
      </c>
      <c r="J57" s="177">
        <v>6111.9</v>
      </c>
      <c r="K57" s="177">
        <v>28693.6</v>
      </c>
      <c r="L57" s="177">
        <v>0</v>
      </c>
      <c r="M57" s="177">
        <v>18411.7</v>
      </c>
      <c r="N57" s="177">
        <v>19297.9</v>
      </c>
      <c r="O57" s="177">
        <v>31177.3</v>
      </c>
      <c r="P57" s="177">
        <v>200000</v>
      </c>
      <c r="Q57" s="177">
        <v>60000</v>
      </c>
      <c r="R57" s="177">
        <v>175000</v>
      </c>
      <c r="S57" s="177">
        <v>5705.4</v>
      </c>
      <c r="T57" s="170">
        <v>0</v>
      </c>
      <c r="U57" s="164">
        <v>0</v>
      </c>
      <c r="V57" s="287">
        <v>57635.4</v>
      </c>
      <c r="W57" s="93">
        <v>92891.3</v>
      </c>
      <c r="X57" s="93">
        <v>5008294.8</v>
      </c>
      <c r="Y57" s="168"/>
      <c r="Z57" s="168"/>
      <c r="AA57" s="168"/>
      <c r="AB57" s="168"/>
      <c r="AC57" s="168"/>
      <c r="AD57" s="168"/>
      <c r="AE57" s="168"/>
      <c r="AF57" s="168"/>
      <c r="AG57" s="168"/>
      <c r="AH57" s="168"/>
      <c r="AI57" s="168"/>
      <c r="AJ57" s="168"/>
      <c r="AK57" s="168"/>
      <c r="AL57" s="168"/>
      <c r="AM57" s="168"/>
    </row>
    <row r="58" spans="2:39" s="7" customFormat="1" ht="15.75">
      <c r="B58" s="111"/>
      <c r="C58" s="111"/>
      <c r="D58" s="111"/>
      <c r="E58" s="111"/>
      <c r="F58" s="111"/>
      <c r="G58" s="111"/>
      <c r="H58" s="111"/>
      <c r="I58" s="111"/>
      <c r="J58" s="111"/>
      <c r="K58" s="111"/>
      <c r="L58" s="111"/>
      <c r="M58" s="111"/>
      <c r="N58" s="111"/>
      <c r="O58" s="111"/>
      <c r="P58" s="111"/>
      <c r="Q58" s="111"/>
      <c r="R58" s="111"/>
      <c r="S58" s="111"/>
      <c r="T58" s="111"/>
      <c r="U58" s="111"/>
      <c r="V58" s="111"/>
      <c r="W58" s="111"/>
      <c r="X58" s="134"/>
      <c r="Y58" s="112"/>
      <c r="Z58" s="112"/>
      <c r="AA58" s="112"/>
      <c r="AB58" s="112"/>
      <c r="AC58" s="112"/>
      <c r="AD58" s="112"/>
      <c r="AE58" s="112"/>
      <c r="AF58" s="112"/>
      <c r="AG58" s="112"/>
      <c r="AH58" s="112"/>
      <c r="AI58" s="112"/>
      <c r="AJ58" s="112"/>
      <c r="AK58" s="112"/>
      <c r="AL58" s="112"/>
      <c r="AM58" s="112"/>
    </row>
    <row r="59" spans="2:39" s="7" customFormat="1" ht="15.75">
      <c r="B59" s="22"/>
      <c r="C59" s="22"/>
      <c r="D59" s="22"/>
      <c r="E59" s="22"/>
      <c r="F59" s="22"/>
      <c r="G59" s="22"/>
      <c r="H59" s="22"/>
      <c r="I59" s="22"/>
      <c r="J59" s="22"/>
      <c r="K59" s="22"/>
      <c r="L59" s="22"/>
      <c r="M59" s="22"/>
      <c r="N59" s="22"/>
      <c r="O59" s="22"/>
      <c r="P59" s="22"/>
      <c r="Q59" s="22"/>
      <c r="R59" s="22"/>
      <c r="S59" s="22"/>
      <c r="T59" s="22"/>
      <c r="U59" s="22"/>
      <c r="V59" s="22"/>
      <c r="W59" s="22"/>
      <c r="X59" s="139"/>
      <c r="Y59" s="112"/>
      <c r="Z59" s="112"/>
      <c r="AA59" s="112"/>
      <c r="AB59" s="112"/>
      <c r="AC59" s="112"/>
      <c r="AD59" s="112"/>
      <c r="AE59" s="112"/>
      <c r="AF59" s="112"/>
      <c r="AG59" s="112"/>
      <c r="AH59" s="112"/>
      <c r="AI59" s="112"/>
      <c r="AJ59" s="112"/>
      <c r="AK59" s="112"/>
      <c r="AL59" s="112"/>
      <c r="AM59" s="112"/>
    </row>
    <row r="60" spans="18:39" s="7" customFormat="1" ht="15.75">
      <c r="R60" s="22"/>
      <c r="X60" s="113"/>
      <c r="Y60" s="112"/>
      <c r="Z60" s="112"/>
      <c r="AA60" s="112"/>
      <c r="AB60" s="112"/>
      <c r="AC60" s="112"/>
      <c r="AD60" s="112"/>
      <c r="AE60" s="112"/>
      <c r="AF60" s="112"/>
      <c r="AG60" s="112"/>
      <c r="AH60" s="112"/>
      <c r="AI60" s="112"/>
      <c r="AJ60" s="112"/>
      <c r="AK60" s="112"/>
      <c r="AL60" s="112"/>
      <c r="AM60" s="112"/>
    </row>
    <row r="61" spans="18:39" ht="15.75">
      <c r="R61" s="13"/>
      <c r="X61" s="27"/>
      <c r="Y61" s="25"/>
      <c r="Z61" s="25"/>
      <c r="AA61" s="25"/>
      <c r="AB61" s="25"/>
      <c r="AC61" s="25"/>
      <c r="AD61" s="25"/>
      <c r="AE61" s="25"/>
      <c r="AF61" s="25"/>
      <c r="AG61" s="25"/>
      <c r="AH61" s="25"/>
      <c r="AI61" s="25"/>
      <c r="AJ61" s="25"/>
      <c r="AK61" s="25"/>
      <c r="AL61" s="25"/>
      <c r="AM61" s="25"/>
    </row>
    <row r="62" spans="18:39" ht="15.75">
      <c r="R62" s="13"/>
      <c r="X62" s="27"/>
      <c r="Y62" s="25"/>
      <c r="Z62" s="25"/>
      <c r="AA62" s="25"/>
      <c r="AB62" s="25"/>
      <c r="AC62" s="25"/>
      <c r="AD62" s="25"/>
      <c r="AE62" s="25"/>
      <c r="AF62" s="25"/>
      <c r="AG62" s="25"/>
      <c r="AH62" s="25"/>
      <c r="AI62" s="25"/>
      <c r="AJ62" s="25"/>
      <c r="AK62" s="25"/>
      <c r="AL62" s="25"/>
      <c r="AM62" s="25"/>
    </row>
    <row r="63" spans="24:39" ht="15.75">
      <c r="X63" s="27"/>
      <c r="Y63" s="25"/>
      <c r="Z63" s="25"/>
      <c r="AA63" s="25"/>
      <c r="AB63" s="25"/>
      <c r="AC63" s="25"/>
      <c r="AD63" s="25"/>
      <c r="AE63" s="25"/>
      <c r="AF63" s="25"/>
      <c r="AG63" s="25"/>
      <c r="AH63" s="25"/>
      <c r="AI63" s="25"/>
      <c r="AJ63" s="25"/>
      <c r="AK63" s="25"/>
      <c r="AL63" s="25"/>
      <c r="AM63" s="25"/>
    </row>
    <row r="64" spans="24:39" ht="15.75">
      <c r="X64" s="27"/>
      <c r="Y64" s="25"/>
      <c r="Z64" s="25"/>
      <c r="AA64" s="25"/>
      <c r="AB64" s="25"/>
      <c r="AC64" s="25"/>
      <c r="AD64" s="25"/>
      <c r="AE64" s="25"/>
      <c r="AF64" s="25"/>
      <c r="AG64" s="25"/>
      <c r="AH64" s="25"/>
      <c r="AI64" s="25"/>
      <c r="AJ64" s="25"/>
      <c r="AK64" s="25"/>
      <c r="AL64" s="25"/>
      <c r="AM64" s="25"/>
    </row>
    <row r="65" spans="24:39" ht="15.75">
      <c r="X65" s="27"/>
      <c r="Y65" s="25"/>
      <c r="Z65" s="25"/>
      <c r="AA65" s="25"/>
      <c r="AB65" s="25"/>
      <c r="AC65" s="25"/>
      <c r="AD65" s="25"/>
      <c r="AE65" s="25"/>
      <c r="AF65" s="25"/>
      <c r="AG65" s="25"/>
      <c r="AH65" s="25"/>
      <c r="AI65" s="25"/>
      <c r="AJ65" s="25"/>
      <c r="AK65" s="25"/>
      <c r="AL65" s="25"/>
      <c r="AM65" s="25"/>
    </row>
    <row r="66" spans="24:39" ht="15.75">
      <c r="X66" s="27"/>
      <c r="Y66" s="25"/>
      <c r="Z66" s="25"/>
      <c r="AA66" s="25"/>
      <c r="AB66" s="25"/>
      <c r="AC66" s="25"/>
      <c r="AD66" s="25"/>
      <c r="AE66" s="25"/>
      <c r="AF66" s="25"/>
      <c r="AG66" s="25"/>
      <c r="AH66" s="25"/>
      <c r="AI66" s="25"/>
      <c r="AJ66" s="25"/>
      <c r="AK66" s="25"/>
      <c r="AL66" s="25"/>
      <c r="AM66" s="25"/>
    </row>
    <row r="67" spans="24:39" ht="15.75">
      <c r="X67" s="27"/>
      <c r="Y67" s="25"/>
      <c r="Z67" s="25"/>
      <c r="AA67" s="25"/>
      <c r="AB67" s="25"/>
      <c r="AC67" s="25"/>
      <c r="AD67" s="25"/>
      <c r="AE67" s="25"/>
      <c r="AF67" s="25"/>
      <c r="AG67" s="25"/>
      <c r="AH67" s="25"/>
      <c r="AI67" s="25"/>
      <c r="AJ67" s="25"/>
      <c r="AK67" s="25"/>
      <c r="AL67" s="25"/>
      <c r="AM67" s="25"/>
    </row>
    <row r="68" spans="24:39" ht="15.75">
      <c r="X68" s="27"/>
      <c r="Y68" s="25"/>
      <c r="Z68" s="25"/>
      <c r="AA68" s="25"/>
      <c r="AB68" s="25"/>
      <c r="AC68" s="25"/>
      <c r="AD68" s="25"/>
      <c r="AE68" s="25"/>
      <c r="AF68" s="25"/>
      <c r="AG68" s="25"/>
      <c r="AH68" s="25"/>
      <c r="AI68" s="25"/>
      <c r="AJ68" s="25"/>
      <c r="AK68" s="25"/>
      <c r="AL68" s="25"/>
      <c r="AM68" s="25"/>
    </row>
    <row r="69" spans="24:39" ht="15.75">
      <c r="X69" s="27"/>
      <c r="Y69" s="25"/>
      <c r="Z69" s="25"/>
      <c r="AA69" s="25"/>
      <c r="AB69" s="25"/>
      <c r="AC69" s="25"/>
      <c r="AD69" s="25"/>
      <c r="AE69" s="25"/>
      <c r="AF69" s="25"/>
      <c r="AG69" s="25"/>
      <c r="AH69" s="25"/>
      <c r="AI69" s="25"/>
      <c r="AJ69" s="25"/>
      <c r="AK69" s="25"/>
      <c r="AL69" s="25"/>
      <c r="AM69" s="25"/>
    </row>
    <row r="70" spans="24:39" ht="15.75">
      <c r="X70" s="27"/>
      <c r="Y70" s="25"/>
      <c r="Z70" s="25"/>
      <c r="AA70" s="25"/>
      <c r="AB70" s="25"/>
      <c r="AC70" s="25"/>
      <c r="AD70" s="25"/>
      <c r="AE70" s="25"/>
      <c r="AF70" s="25"/>
      <c r="AG70" s="25"/>
      <c r="AH70" s="25"/>
      <c r="AI70" s="25"/>
      <c r="AJ70" s="25"/>
      <c r="AK70" s="25"/>
      <c r="AL70" s="25"/>
      <c r="AM70" s="25"/>
    </row>
    <row r="71" spans="24:39" ht="15.75">
      <c r="X71" s="27"/>
      <c r="Y71" s="25"/>
      <c r="Z71" s="25"/>
      <c r="AA71" s="25"/>
      <c r="AB71" s="25"/>
      <c r="AC71" s="25"/>
      <c r="AD71" s="25"/>
      <c r="AE71" s="25"/>
      <c r="AF71" s="25"/>
      <c r="AG71" s="25"/>
      <c r="AH71" s="25"/>
      <c r="AI71" s="25"/>
      <c r="AJ71" s="25"/>
      <c r="AK71" s="25"/>
      <c r="AL71" s="25"/>
      <c r="AM71" s="25"/>
    </row>
    <row r="72" spans="24:39" ht="15.75">
      <c r="X72" s="27"/>
      <c r="Y72" s="25"/>
      <c r="Z72" s="25"/>
      <c r="AA72" s="25"/>
      <c r="AB72" s="25"/>
      <c r="AC72" s="25"/>
      <c r="AD72" s="25"/>
      <c r="AE72" s="25"/>
      <c r="AF72" s="25"/>
      <c r="AG72" s="25"/>
      <c r="AH72" s="25"/>
      <c r="AI72" s="25"/>
      <c r="AJ72" s="25"/>
      <c r="AK72" s="25"/>
      <c r="AL72" s="25"/>
      <c r="AM72" s="25"/>
    </row>
    <row r="73" spans="24:39" ht="15.75">
      <c r="X73" s="27"/>
      <c r="Y73" s="25"/>
      <c r="Z73" s="25"/>
      <c r="AA73" s="25"/>
      <c r="AB73" s="25"/>
      <c r="AC73" s="25"/>
      <c r="AD73" s="25"/>
      <c r="AE73" s="25"/>
      <c r="AF73" s="25"/>
      <c r="AG73" s="25"/>
      <c r="AH73" s="25"/>
      <c r="AI73" s="25"/>
      <c r="AJ73" s="25"/>
      <c r="AK73" s="25"/>
      <c r="AL73" s="25"/>
      <c r="AM73" s="25"/>
    </row>
    <row r="74" spans="24:39" ht="15.75">
      <c r="X74" s="27"/>
      <c r="Y74" s="25"/>
      <c r="Z74" s="25"/>
      <c r="AA74" s="25"/>
      <c r="AB74" s="25"/>
      <c r="AC74" s="25"/>
      <c r="AD74" s="25"/>
      <c r="AE74" s="25"/>
      <c r="AF74" s="25"/>
      <c r="AG74" s="25"/>
      <c r="AH74" s="25"/>
      <c r="AI74" s="25"/>
      <c r="AJ74" s="25"/>
      <c r="AK74" s="25"/>
      <c r="AL74" s="25"/>
      <c r="AM74" s="25"/>
    </row>
    <row r="75" spans="24:39" ht="15.75">
      <c r="X75" s="27"/>
      <c r="Y75" s="25"/>
      <c r="Z75" s="25"/>
      <c r="AA75" s="25"/>
      <c r="AB75" s="25"/>
      <c r="AC75" s="25"/>
      <c r="AD75" s="25"/>
      <c r="AE75" s="25"/>
      <c r="AF75" s="25"/>
      <c r="AG75" s="25"/>
      <c r="AH75" s="25"/>
      <c r="AI75" s="25"/>
      <c r="AJ75" s="25"/>
      <c r="AK75" s="25"/>
      <c r="AL75" s="25"/>
      <c r="AM75" s="25"/>
    </row>
    <row r="76" spans="24:39" ht="15.75">
      <c r="X76" s="27"/>
      <c r="Y76" s="25"/>
      <c r="Z76" s="25"/>
      <c r="AA76" s="25"/>
      <c r="AB76" s="25"/>
      <c r="AC76" s="25"/>
      <c r="AD76" s="25"/>
      <c r="AE76" s="25"/>
      <c r="AF76" s="25"/>
      <c r="AG76" s="25"/>
      <c r="AH76" s="25"/>
      <c r="AI76" s="25"/>
      <c r="AJ76" s="25"/>
      <c r="AK76" s="25"/>
      <c r="AL76" s="25"/>
      <c r="AM76" s="25"/>
    </row>
    <row r="77" spans="24:39" ht="15.75">
      <c r="X77" s="27"/>
      <c r="Y77" s="25"/>
      <c r="Z77" s="25"/>
      <c r="AA77" s="25"/>
      <c r="AB77" s="25"/>
      <c r="AC77" s="25"/>
      <c r="AD77" s="25"/>
      <c r="AE77" s="25"/>
      <c r="AF77" s="25"/>
      <c r="AG77" s="25"/>
      <c r="AH77" s="25"/>
      <c r="AI77" s="25"/>
      <c r="AJ77" s="25"/>
      <c r="AK77" s="25"/>
      <c r="AL77" s="25"/>
      <c r="AM77" s="25"/>
    </row>
    <row r="78" spans="24:39" ht="15.75">
      <c r="X78" s="27"/>
      <c r="Y78" s="25"/>
      <c r="Z78" s="25"/>
      <c r="AA78" s="25"/>
      <c r="AB78" s="25"/>
      <c r="AC78" s="25"/>
      <c r="AD78" s="25"/>
      <c r="AE78" s="25"/>
      <c r="AF78" s="25"/>
      <c r="AG78" s="25"/>
      <c r="AH78" s="25"/>
      <c r="AI78" s="25"/>
      <c r="AJ78" s="25"/>
      <c r="AK78" s="25"/>
      <c r="AL78" s="25"/>
      <c r="AM78" s="25"/>
    </row>
    <row r="79" spans="24:39" ht="15.75">
      <c r="X79" s="27"/>
      <c r="Y79" s="25"/>
      <c r="Z79" s="25"/>
      <c r="AA79" s="25"/>
      <c r="AB79" s="25"/>
      <c r="AC79" s="25"/>
      <c r="AD79" s="25"/>
      <c r="AE79" s="25"/>
      <c r="AF79" s="25"/>
      <c r="AG79" s="25"/>
      <c r="AH79" s="25"/>
      <c r="AI79" s="25"/>
      <c r="AJ79" s="25"/>
      <c r="AK79" s="25"/>
      <c r="AL79" s="25"/>
      <c r="AM79" s="25"/>
    </row>
    <row r="80" spans="24:39" ht="15.75">
      <c r="X80" s="27"/>
      <c r="Y80" s="25"/>
      <c r="Z80" s="25"/>
      <c r="AA80" s="25"/>
      <c r="AB80" s="25"/>
      <c r="AC80" s="25"/>
      <c r="AD80" s="25"/>
      <c r="AE80" s="25"/>
      <c r="AF80" s="25"/>
      <c r="AG80" s="25"/>
      <c r="AH80" s="25"/>
      <c r="AI80" s="25"/>
      <c r="AJ80" s="25"/>
      <c r="AK80" s="25"/>
      <c r="AL80" s="25"/>
      <c r="AM80" s="25"/>
    </row>
    <row r="81" spans="24:39" ht="15.75">
      <c r="X81" s="27"/>
      <c r="Y81" s="25"/>
      <c r="Z81" s="25"/>
      <c r="AA81" s="25"/>
      <c r="AB81" s="25"/>
      <c r="AC81" s="25"/>
      <c r="AD81" s="25"/>
      <c r="AE81" s="25"/>
      <c r="AF81" s="25"/>
      <c r="AG81" s="25"/>
      <c r="AH81" s="25"/>
      <c r="AI81" s="25"/>
      <c r="AJ81" s="25"/>
      <c r="AK81" s="25"/>
      <c r="AL81" s="25"/>
      <c r="AM81" s="25"/>
    </row>
    <row r="82" spans="24:39" ht="15.75">
      <c r="X82" s="27"/>
      <c r="Y82" s="25"/>
      <c r="Z82" s="25"/>
      <c r="AA82" s="25"/>
      <c r="AB82" s="25"/>
      <c r="AC82" s="25"/>
      <c r="AD82" s="25"/>
      <c r="AE82" s="25"/>
      <c r="AF82" s="25"/>
      <c r="AG82" s="25"/>
      <c r="AH82" s="25"/>
      <c r="AI82" s="25"/>
      <c r="AJ82" s="25"/>
      <c r="AK82" s="25"/>
      <c r="AL82" s="25"/>
      <c r="AM82" s="25"/>
    </row>
    <row r="83" spans="24:39" ht="15.75">
      <c r="X83" s="27"/>
      <c r="Y83" s="25"/>
      <c r="Z83" s="25"/>
      <c r="AA83" s="25"/>
      <c r="AB83" s="25"/>
      <c r="AC83" s="25"/>
      <c r="AD83" s="25"/>
      <c r="AE83" s="25"/>
      <c r="AF83" s="25"/>
      <c r="AG83" s="25"/>
      <c r="AH83" s="25"/>
      <c r="AI83" s="25"/>
      <c r="AJ83" s="25"/>
      <c r="AK83" s="25"/>
      <c r="AL83" s="25"/>
      <c r="AM83" s="25"/>
    </row>
    <row r="84" spans="24:39" ht="15.75">
      <c r="X84" s="27"/>
      <c r="Y84" s="25"/>
      <c r="Z84" s="25"/>
      <c r="AA84" s="25"/>
      <c r="AB84" s="25"/>
      <c r="AC84" s="25"/>
      <c r="AD84" s="25"/>
      <c r="AE84" s="25"/>
      <c r="AF84" s="25"/>
      <c r="AG84" s="25"/>
      <c r="AH84" s="25"/>
      <c r="AI84" s="25"/>
      <c r="AJ84" s="25"/>
      <c r="AK84" s="25"/>
      <c r="AL84" s="25"/>
      <c r="AM84" s="25"/>
    </row>
    <row r="85" spans="24:39" ht="15.75">
      <c r="X85" s="27"/>
      <c r="Y85" s="25"/>
      <c r="Z85" s="25"/>
      <c r="AA85" s="25"/>
      <c r="AB85" s="25"/>
      <c r="AC85" s="25"/>
      <c r="AD85" s="25"/>
      <c r="AE85" s="25"/>
      <c r="AF85" s="25"/>
      <c r="AG85" s="25"/>
      <c r="AH85" s="25"/>
      <c r="AI85" s="25"/>
      <c r="AJ85" s="25"/>
      <c r="AK85" s="25"/>
      <c r="AL85" s="25"/>
      <c r="AM85" s="25"/>
    </row>
    <row r="86" spans="24:39" ht="15.75">
      <c r="X86" s="27"/>
      <c r="Y86" s="25"/>
      <c r="Z86" s="25"/>
      <c r="AA86" s="25"/>
      <c r="AB86" s="25"/>
      <c r="AC86" s="25"/>
      <c r="AD86" s="25"/>
      <c r="AE86" s="25"/>
      <c r="AF86" s="25"/>
      <c r="AG86" s="25"/>
      <c r="AH86" s="25"/>
      <c r="AI86" s="25"/>
      <c r="AJ86" s="25"/>
      <c r="AK86" s="25"/>
      <c r="AL86" s="25"/>
      <c r="AM86" s="25"/>
    </row>
    <row r="87" spans="24:39" ht="15.75">
      <c r="X87" s="27"/>
      <c r="Y87" s="25"/>
      <c r="Z87" s="25"/>
      <c r="AA87" s="25"/>
      <c r="AB87" s="25"/>
      <c r="AC87" s="25"/>
      <c r="AD87" s="25"/>
      <c r="AE87" s="25"/>
      <c r="AF87" s="25"/>
      <c r="AG87" s="25"/>
      <c r="AH87" s="25"/>
      <c r="AI87" s="25"/>
      <c r="AJ87" s="25"/>
      <c r="AK87" s="25"/>
      <c r="AL87" s="25"/>
      <c r="AM87" s="25"/>
    </row>
    <row r="88" spans="24:39" ht="15.75">
      <c r="X88" s="27"/>
      <c r="Y88" s="25"/>
      <c r="Z88" s="25"/>
      <c r="AA88" s="25"/>
      <c r="AB88" s="25"/>
      <c r="AC88" s="25"/>
      <c r="AD88" s="25"/>
      <c r="AE88" s="25"/>
      <c r="AF88" s="25"/>
      <c r="AG88" s="25"/>
      <c r="AH88" s="25"/>
      <c r="AI88" s="25"/>
      <c r="AJ88" s="25"/>
      <c r="AK88" s="25"/>
      <c r="AL88" s="25"/>
      <c r="AM88" s="25"/>
    </row>
    <row r="89" spans="24:39" ht="15.75">
      <c r="X89" s="27"/>
      <c r="Y89" s="25"/>
      <c r="Z89" s="25"/>
      <c r="AA89" s="25"/>
      <c r="AB89" s="25"/>
      <c r="AC89" s="25"/>
      <c r="AD89" s="25"/>
      <c r="AE89" s="25"/>
      <c r="AF89" s="25"/>
      <c r="AG89" s="25"/>
      <c r="AH89" s="25"/>
      <c r="AI89" s="25"/>
      <c r="AJ89" s="25"/>
      <c r="AK89" s="25"/>
      <c r="AL89" s="25"/>
      <c r="AM89" s="25"/>
    </row>
    <row r="90" spans="24:39" ht="15.75">
      <c r="X90" s="27"/>
      <c r="Y90" s="25"/>
      <c r="Z90" s="25"/>
      <c r="AA90" s="25"/>
      <c r="AB90" s="25"/>
      <c r="AC90" s="25"/>
      <c r="AD90" s="25"/>
      <c r="AE90" s="25"/>
      <c r="AF90" s="25"/>
      <c r="AG90" s="25"/>
      <c r="AH90" s="25"/>
      <c r="AI90" s="25"/>
      <c r="AJ90" s="25"/>
      <c r="AK90" s="25"/>
      <c r="AL90" s="25"/>
      <c r="AM90" s="25"/>
    </row>
    <row r="91" spans="24:39" ht="15.75">
      <c r="X91" s="27"/>
      <c r="Y91" s="25"/>
      <c r="Z91" s="25"/>
      <c r="AA91" s="25"/>
      <c r="AB91" s="25"/>
      <c r="AC91" s="25"/>
      <c r="AD91" s="25"/>
      <c r="AE91" s="25"/>
      <c r="AF91" s="25"/>
      <c r="AG91" s="25"/>
      <c r="AH91" s="25"/>
      <c r="AI91" s="25"/>
      <c r="AJ91" s="25"/>
      <c r="AK91" s="25"/>
      <c r="AL91" s="25"/>
      <c r="AM91" s="25"/>
    </row>
    <row r="92" spans="24:39" ht="15.75">
      <c r="X92" s="27"/>
      <c r="Y92" s="25"/>
      <c r="Z92" s="25"/>
      <c r="AA92" s="25"/>
      <c r="AB92" s="25"/>
      <c r="AC92" s="25"/>
      <c r="AD92" s="25"/>
      <c r="AE92" s="25"/>
      <c r="AF92" s="25"/>
      <c r="AG92" s="25"/>
      <c r="AH92" s="25"/>
      <c r="AI92" s="25"/>
      <c r="AJ92" s="25"/>
      <c r="AK92" s="25"/>
      <c r="AL92" s="25"/>
      <c r="AM92" s="25"/>
    </row>
    <row r="93" spans="24:39" ht="15.75">
      <c r="X93" s="27"/>
      <c r="Y93" s="25"/>
      <c r="Z93" s="25"/>
      <c r="AA93" s="25"/>
      <c r="AB93" s="25"/>
      <c r="AC93" s="25"/>
      <c r="AD93" s="25"/>
      <c r="AE93" s="25"/>
      <c r="AF93" s="25"/>
      <c r="AG93" s="25"/>
      <c r="AH93" s="25"/>
      <c r="AI93" s="25"/>
      <c r="AJ93" s="25"/>
      <c r="AK93" s="25"/>
      <c r="AL93" s="25"/>
      <c r="AM93" s="25"/>
    </row>
    <row r="94" spans="24:39" ht="15.75">
      <c r="X94" s="27"/>
      <c r="Y94" s="25"/>
      <c r="Z94" s="25"/>
      <c r="AA94" s="25"/>
      <c r="AB94" s="25"/>
      <c r="AC94" s="25"/>
      <c r="AD94" s="25"/>
      <c r="AE94" s="25"/>
      <c r="AF94" s="25"/>
      <c r="AG94" s="25"/>
      <c r="AH94" s="25"/>
      <c r="AI94" s="25"/>
      <c r="AJ94" s="25"/>
      <c r="AK94" s="25"/>
      <c r="AL94" s="25"/>
      <c r="AM94" s="25"/>
    </row>
    <row r="95" spans="24:39" ht="15.75">
      <c r="X95" s="27"/>
      <c r="Y95" s="25"/>
      <c r="Z95" s="25"/>
      <c r="AA95" s="25"/>
      <c r="AB95" s="25"/>
      <c r="AC95" s="25"/>
      <c r="AD95" s="25"/>
      <c r="AE95" s="25"/>
      <c r="AF95" s="25"/>
      <c r="AG95" s="25"/>
      <c r="AH95" s="25"/>
      <c r="AI95" s="25"/>
      <c r="AJ95" s="25"/>
      <c r="AK95" s="25"/>
      <c r="AL95" s="25"/>
      <c r="AM95" s="25"/>
    </row>
    <row r="96" spans="24:39" ht="15.75">
      <c r="X96" s="27"/>
      <c r="Y96" s="25"/>
      <c r="Z96" s="25"/>
      <c r="AA96" s="25"/>
      <c r="AB96" s="25"/>
      <c r="AC96" s="25"/>
      <c r="AD96" s="25"/>
      <c r="AE96" s="25"/>
      <c r="AF96" s="25"/>
      <c r="AG96" s="25"/>
      <c r="AH96" s="25"/>
      <c r="AI96" s="25"/>
      <c r="AJ96" s="25"/>
      <c r="AK96" s="25"/>
      <c r="AL96" s="25"/>
      <c r="AM96" s="25"/>
    </row>
    <row r="97" spans="24:39" ht="15.75">
      <c r="X97" s="27"/>
      <c r="Y97" s="25"/>
      <c r="Z97" s="25"/>
      <c r="AA97" s="25"/>
      <c r="AB97" s="25"/>
      <c r="AC97" s="25"/>
      <c r="AD97" s="25"/>
      <c r="AE97" s="25"/>
      <c r="AF97" s="25"/>
      <c r="AG97" s="25"/>
      <c r="AH97" s="25"/>
      <c r="AI97" s="25"/>
      <c r="AJ97" s="25"/>
      <c r="AK97" s="25"/>
      <c r="AL97" s="25"/>
      <c r="AM97" s="25"/>
    </row>
    <row r="98" spans="24:39" ht="15.75">
      <c r="X98" s="27"/>
      <c r="Y98" s="25"/>
      <c r="Z98" s="25"/>
      <c r="AA98" s="25"/>
      <c r="AB98" s="25"/>
      <c r="AC98" s="25"/>
      <c r="AD98" s="25"/>
      <c r="AE98" s="25"/>
      <c r="AF98" s="25"/>
      <c r="AG98" s="25"/>
      <c r="AH98" s="25"/>
      <c r="AI98" s="25"/>
      <c r="AJ98" s="25"/>
      <c r="AK98" s="25"/>
      <c r="AL98" s="25"/>
      <c r="AM98" s="25"/>
    </row>
    <row r="99" spans="24:39" ht="15.75">
      <c r="X99" s="27"/>
      <c r="Y99" s="25"/>
      <c r="Z99" s="25"/>
      <c r="AA99" s="25"/>
      <c r="AB99" s="25"/>
      <c r="AC99" s="25"/>
      <c r="AD99" s="25"/>
      <c r="AE99" s="25"/>
      <c r="AF99" s="25"/>
      <c r="AG99" s="25"/>
      <c r="AH99" s="25"/>
      <c r="AI99" s="25"/>
      <c r="AJ99" s="25"/>
      <c r="AK99" s="25"/>
      <c r="AL99" s="25"/>
      <c r="AM99" s="25"/>
    </row>
    <row r="100" spans="24:39" ht="15.75">
      <c r="X100" s="27"/>
      <c r="Y100" s="25"/>
      <c r="Z100" s="25"/>
      <c r="AA100" s="25"/>
      <c r="AB100" s="25"/>
      <c r="AC100" s="25"/>
      <c r="AD100" s="25"/>
      <c r="AE100" s="25"/>
      <c r="AF100" s="25"/>
      <c r="AG100" s="25"/>
      <c r="AH100" s="25"/>
      <c r="AI100" s="25"/>
      <c r="AJ100" s="25"/>
      <c r="AK100" s="25"/>
      <c r="AL100" s="25"/>
      <c r="AM100" s="25"/>
    </row>
    <row r="101" spans="24:39" ht="15.75">
      <c r="X101" s="27"/>
      <c r="Y101" s="25"/>
      <c r="Z101" s="25"/>
      <c r="AA101" s="25"/>
      <c r="AB101" s="25"/>
      <c r="AC101" s="25"/>
      <c r="AD101" s="25"/>
      <c r="AE101" s="25"/>
      <c r="AF101" s="25"/>
      <c r="AG101" s="25"/>
      <c r="AH101" s="25"/>
      <c r="AI101" s="25"/>
      <c r="AJ101" s="25"/>
      <c r="AK101" s="25"/>
      <c r="AL101" s="25"/>
      <c r="AM101" s="25"/>
    </row>
    <row r="102" spans="24:39" ht="15.75">
      <c r="X102" s="27"/>
      <c r="Y102" s="25"/>
      <c r="Z102" s="25"/>
      <c r="AA102" s="25"/>
      <c r="AB102" s="25"/>
      <c r="AC102" s="25"/>
      <c r="AD102" s="25"/>
      <c r="AE102" s="25"/>
      <c r="AF102" s="25"/>
      <c r="AG102" s="25"/>
      <c r="AH102" s="25"/>
      <c r="AI102" s="25"/>
      <c r="AJ102" s="25"/>
      <c r="AK102" s="25"/>
      <c r="AL102" s="25"/>
      <c r="AM102" s="25"/>
    </row>
    <row r="103" spans="24:39" ht="15.75">
      <c r="X103" s="27"/>
      <c r="Y103" s="25"/>
      <c r="Z103" s="25"/>
      <c r="AA103" s="25"/>
      <c r="AB103" s="25"/>
      <c r="AC103" s="25"/>
      <c r="AD103" s="25"/>
      <c r="AE103" s="25"/>
      <c r="AF103" s="25"/>
      <c r="AG103" s="25"/>
      <c r="AH103" s="25"/>
      <c r="AI103" s="25"/>
      <c r="AJ103" s="25"/>
      <c r="AK103" s="25"/>
      <c r="AL103" s="25"/>
      <c r="AM103" s="25"/>
    </row>
    <row r="104" spans="24:39" ht="15.75">
      <c r="X104" s="27"/>
      <c r="Y104" s="25"/>
      <c r="Z104" s="25"/>
      <c r="AA104" s="25"/>
      <c r="AB104" s="25"/>
      <c r="AC104" s="25"/>
      <c r="AD104" s="25"/>
      <c r="AE104" s="25"/>
      <c r="AF104" s="25"/>
      <c r="AG104" s="25"/>
      <c r="AH104" s="25"/>
      <c r="AI104" s="25"/>
      <c r="AJ104" s="25"/>
      <c r="AK104" s="25"/>
      <c r="AL104" s="25"/>
      <c r="AM104" s="25"/>
    </row>
    <row r="105" spans="24:39" ht="15.75">
      <c r="X105" s="27"/>
      <c r="Y105" s="25"/>
      <c r="Z105" s="25"/>
      <c r="AA105" s="25"/>
      <c r="AB105" s="25"/>
      <c r="AC105" s="25"/>
      <c r="AD105" s="25"/>
      <c r="AE105" s="25"/>
      <c r="AF105" s="25"/>
      <c r="AG105" s="25"/>
      <c r="AH105" s="25"/>
      <c r="AI105" s="25"/>
      <c r="AJ105" s="25"/>
      <c r="AK105" s="25"/>
      <c r="AL105" s="25"/>
      <c r="AM105" s="25"/>
    </row>
    <row r="106" spans="24:39" ht="15.75">
      <c r="X106" s="27"/>
      <c r="Y106" s="25"/>
      <c r="Z106" s="25"/>
      <c r="AA106" s="25"/>
      <c r="AB106" s="25"/>
      <c r="AC106" s="25"/>
      <c r="AD106" s="25"/>
      <c r="AE106" s="25"/>
      <c r="AF106" s="25"/>
      <c r="AG106" s="25"/>
      <c r="AH106" s="25"/>
      <c r="AI106" s="25"/>
      <c r="AJ106" s="25"/>
      <c r="AK106" s="25"/>
      <c r="AL106" s="25"/>
      <c r="AM106" s="25"/>
    </row>
    <row r="107" spans="24:39" ht="15.75">
      <c r="X107" s="27"/>
      <c r="Y107" s="25"/>
      <c r="Z107" s="25"/>
      <c r="AA107" s="25"/>
      <c r="AB107" s="25"/>
      <c r="AC107" s="25"/>
      <c r="AD107" s="25"/>
      <c r="AE107" s="25"/>
      <c r="AF107" s="25"/>
      <c r="AG107" s="25"/>
      <c r="AH107" s="25"/>
      <c r="AI107" s="25"/>
      <c r="AJ107" s="25"/>
      <c r="AK107" s="25"/>
      <c r="AL107" s="25"/>
      <c r="AM107" s="25"/>
    </row>
    <row r="108" spans="24:39" ht="15.75">
      <c r="X108" s="27"/>
      <c r="Y108" s="25"/>
      <c r="Z108" s="25"/>
      <c r="AA108" s="25"/>
      <c r="AB108" s="25"/>
      <c r="AC108" s="25"/>
      <c r="AD108" s="25"/>
      <c r="AE108" s="25"/>
      <c r="AF108" s="25"/>
      <c r="AG108" s="25"/>
      <c r="AH108" s="25"/>
      <c r="AI108" s="25"/>
      <c r="AJ108" s="25"/>
      <c r="AK108" s="25"/>
      <c r="AL108" s="25"/>
      <c r="AM108" s="25"/>
    </row>
    <row r="109" spans="24:39" ht="15.75">
      <c r="X109" s="27"/>
      <c r="Y109" s="25"/>
      <c r="Z109" s="25"/>
      <c r="AA109" s="25"/>
      <c r="AB109" s="25"/>
      <c r="AC109" s="25"/>
      <c r="AD109" s="25"/>
      <c r="AE109" s="25"/>
      <c r="AF109" s="25"/>
      <c r="AG109" s="25"/>
      <c r="AH109" s="25"/>
      <c r="AI109" s="25"/>
      <c r="AJ109" s="25"/>
      <c r="AK109" s="25"/>
      <c r="AL109" s="25"/>
      <c r="AM109" s="25"/>
    </row>
    <row r="110" spans="24:39" ht="15.75">
      <c r="X110" s="27"/>
      <c r="Y110" s="25"/>
      <c r="Z110" s="25"/>
      <c r="AA110" s="25"/>
      <c r="AB110" s="25"/>
      <c r="AC110" s="25"/>
      <c r="AD110" s="25"/>
      <c r="AE110" s="25"/>
      <c r="AF110" s="25"/>
      <c r="AG110" s="25"/>
      <c r="AH110" s="25"/>
      <c r="AI110" s="25"/>
      <c r="AJ110" s="25"/>
      <c r="AK110" s="25"/>
      <c r="AL110" s="25"/>
      <c r="AM110" s="25"/>
    </row>
    <row r="111" spans="24:39" ht="15.75">
      <c r="X111" s="27"/>
      <c r="Y111" s="25"/>
      <c r="Z111" s="25"/>
      <c r="AA111" s="25"/>
      <c r="AB111" s="25"/>
      <c r="AC111" s="25"/>
      <c r="AD111" s="25"/>
      <c r="AE111" s="25"/>
      <c r="AF111" s="25"/>
      <c r="AG111" s="25"/>
      <c r="AH111" s="25"/>
      <c r="AI111" s="25"/>
      <c r="AJ111" s="25"/>
      <c r="AK111" s="25"/>
      <c r="AL111" s="25"/>
      <c r="AM111" s="25"/>
    </row>
    <row r="112" spans="24:39" ht="15.75">
      <c r="X112" s="27"/>
      <c r="Y112" s="25"/>
      <c r="Z112" s="25"/>
      <c r="AA112" s="25"/>
      <c r="AB112" s="25"/>
      <c r="AC112" s="25"/>
      <c r="AD112" s="25"/>
      <c r="AE112" s="25"/>
      <c r="AF112" s="25"/>
      <c r="AG112" s="25"/>
      <c r="AH112" s="25"/>
      <c r="AI112" s="25"/>
      <c r="AJ112" s="25"/>
      <c r="AK112" s="25"/>
      <c r="AL112" s="25"/>
      <c r="AM112" s="25"/>
    </row>
    <row r="113" spans="24:39" ht="15.75">
      <c r="X113" s="27"/>
      <c r="Y113" s="25"/>
      <c r="Z113" s="25"/>
      <c r="AA113" s="25"/>
      <c r="AB113" s="25"/>
      <c r="AC113" s="25"/>
      <c r="AD113" s="25"/>
      <c r="AE113" s="25"/>
      <c r="AF113" s="25"/>
      <c r="AG113" s="25"/>
      <c r="AH113" s="25"/>
      <c r="AI113" s="25"/>
      <c r="AJ113" s="25"/>
      <c r="AK113" s="25"/>
      <c r="AL113" s="25"/>
      <c r="AM113" s="25"/>
    </row>
    <row r="114" spans="24:39" ht="15.75">
      <c r="X114" s="27"/>
      <c r="Y114" s="25"/>
      <c r="Z114" s="25"/>
      <c r="AA114" s="25"/>
      <c r="AB114" s="25"/>
      <c r="AC114" s="25"/>
      <c r="AD114" s="25"/>
      <c r="AE114" s="25"/>
      <c r="AF114" s="25"/>
      <c r="AG114" s="25"/>
      <c r="AH114" s="25"/>
      <c r="AI114" s="25"/>
      <c r="AJ114" s="25"/>
      <c r="AK114" s="25"/>
      <c r="AL114" s="25"/>
      <c r="AM114" s="25"/>
    </row>
    <row r="115" spans="24:39" ht="15.75">
      <c r="X115" s="27"/>
      <c r="Y115" s="25"/>
      <c r="Z115" s="25"/>
      <c r="AA115" s="25"/>
      <c r="AB115" s="25"/>
      <c r="AC115" s="25"/>
      <c r="AD115" s="25"/>
      <c r="AE115" s="25"/>
      <c r="AF115" s="25"/>
      <c r="AG115" s="25"/>
      <c r="AH115" s="25"/>
      <c r="AI115" s="25"/>
      <c r="AJ115" s="25"/>
      <c r="AK115" s="25"/>
      <c r="AL115" s="25"/>
      <c r="AM115" s="25"/>
    </row>
    <row r="116" spans="24:39" ht="15.75">
      <c r="X116" s="27"/>
      <c r="Y116" s="25"/>
      <c r="Z116" s="25"/>
      <c r="AA116" s="25"/>
      <c r="AB116" s="25"/>
      <c r="AC116" s="25"/>
      <c r="AD116" s="25"/>
      <c r="AE116" s="25"/>
      <c r="AF116" s="25"/>
      <c r="AG116" s="25"/>
      <c r="AH116" s="25"/>
      <c r="AI116" s="25"/>
      <c r="AJ116" s="25"/>
      <c r="AK116" s="25"/>
      <c r="AL116" s="25"/>
      <c r="AM116" s="25"/>
    </row>
    <row r="117" spans="24:39" ht="15.75">
      <c r="X117" s="27"/>
      <c r="Y117" s="25"/>
      <c r="Z117" s="25"/>
      <c r="AA117" s="25"/>
      <c r="AB117" s="25"/>
      <c r="AC117" s="25"/>
      <c r="AD117" s="25"/>
      <c r="AE117" s="25"/>
      <c r="AF117" s="25"/>
      <c r="AG117" s="25"/>
      <c r="AH117" s="25"/>
      <c r="AI117" s="25"/>
      <c r="AJ117" s="25"/>
      <c r="AK117" s="25"/>
      <c r="AL117" s="25"/>
      <c r="AM117" s="25"/>
    </row>
    <row r="118" spans="24:39" ht="15.75">
      <c r="X118" s="27"/>
      <c r="Y118" s="25"/>
      <c r="Z118" s="25"/>
      <c r="AA118" s="25"/>
      <c r="AB118" s="25"/>
      <c r="AC118" s="25"/>
      <c r="AD118" s="25"/>
      <c r="AE118" s="25"/>
      <c r="AF118" s="25"/>
      <c r="AG118" s="25"/>
      <c r="AH118" s="25"/>
      <c r="AI118" s="25"/>
      <c r="AJ118" s="25"/>
      <c r="AK118" s="25"/>
      <c r="AL118" s="25"/>
      <c r="AM118" s="25"/>
    </row>
    <row r="119" spans="24:39" ht="15.75">
      <c r="X119" s="27"/>
      <c r="Y119" s="25"/>
      <c r="Z119" s="25"/>
      <c r="AA119" s="25"/>
      <c r="AB119" s="25"/>
      <c r="AC119" s="25"/>
      <c r="AD119" s="25"/>
      <c r="AE119" s="25"/>
      <c r="AF119" s="25"/>
      <c r="AG119" s="25"/>
      <c r="AH119" s="25"/>
      <c r="AI119" s="25"/>
      <c r="AJ119" s="25"/>
      <c r="AK119" s="25"/>
      <c r="AL119" s="25"/>
      <c r="AM119" s="25"/>
    </row>
    <row r="120" spans="24:39" ht="15.75">
      <c r="X120" s="27"/>
      <c r="Y120" s="25"/>
      <c r="Z120" s="25"/>
      <c r="AA120" s="25"/>
      <c r="AB120" s="25"/>
      <c r="AC120" s="25"/>
      <c r="AD120" s="25"/>
      <c r="AE120" s="25"/>
      <c r="AF120" s="25"/>
      <c r="AG120" s="25"/>
      <c r="AH120" s="25"/>
      <c r="AI120" s="25"/>
      <c r="AJ120" s="25"/>
      <c r="AK120" s="25"/>
      <c r="AL120" s="25"/>
      <c r="AM120" s="25"/>
    </row>
    <row r="121" spans="24:39" ht="15.75">
      <c r="X121" s="27"/>
      <c r="Y121" s="25"/>
      <c r="Z121" s="25"/>
      <c r="AA121" s="25"/>
      <c r="AB121" s="25"/>
      <c r="AC121" s="25"/>
      <c r="AD121" s="25"/>
      <c r="AE121" s="25"/>
      <c r="AF121" s="25"/>
      <c r="AG121" s="25"/>
      <c r="AH121" s="25"/>
      <c r="AI121" s="25"/>
      <c r="AJ121" s="25"/>
      <c r="AK121" s="25"/>
      <c r="AL121" s="25"/>
      <c r="AM121" s="25"/>
    </row>
    <row r="122" spans="24:39" ht="15.75">
      <c r="X122" s="27"/>
      <c r="Y122" s="25"/>
      <c r="Z122" s="25"/>
      <c r="AA122" s="25"/>
      <c r="AB122" s="25"/>
      <c r="AC122" s="25"/>
      <c r="AD122" s="25"/>
      <c r="AE122" s="25"/>
      <c r="AF122" s="25"/>
      <c r="AG122" s="25"/>
      <c r="AH122" s="25"/>
      <c r="AI122" s="25"/>
      <c r="AJ122" s="25"/>
      <c r="AK122" s="25"/>
      <c r="AL122" s="25"/>
      <c r="AM122" s="25"/>
    </row>
    <row r="123" spans="24:39" ht="15.75">
      <c r="X123" s="27"/>
      <c r="Y123" s="25"/>
      <c r="Z123" s="25"/>
      <c r="AA123" s="25"/>
      <c r="AB123" s="25"/>
      <c r="AC123" s="25"/>
      <c r="AD123" s="25"/>
      <c r="AE123" s="25"/>
      <c r="AF123" s="25"/>
      <c r="AG123" s="25"/>
      <c r="AH123" s="25"/>
      <c r="AI123" s="25"/>
      <c r="AJ123" s="25"/>
      <c r="AK123" s="25"/>
      <c r="AL123" s="25"/>
      <c r="AM123" s="25"/>
    </row>
    <row r="124" spans="24:39" ht="15.75">
      <c r="X124" s="27"/>
      <c r="Y124" s="25"/>
      <c r="Z124" s="25"/>
      <c r="AA124" s="25"/>
      <c r="AB124" s="25"/>
      <c r="AC124" s="25"/>
      <c r="AD124" s="25"/>
      <c r="AE124" s="25"/>
      <c r="AF124" s="25"/>
      <c r="AG124" s="25"/>
      <c r="AH124" s="25"/>
      <c r="AI124" s="25"/>
      <c r="AJ124" s="25"/>
      <c r="AK124" s="25"/>
      <c r="AL124" s="25"/>
      <c r="AM124" s="25"/>
    </row>
    <row r="125" spans="24:39" ht="15.75">
      <c r="X125" s="27"/>
      <c r="Y125" s="25"/>
      <c r="Z125" s="25"/>
      <c r="AA125" s="25"/>
      <c r="AB125" s="25"/>
      <c r="AC125" s="25"/>
      <c r="AD125" s="25"/>
      <c r="AE125" s="25"/>
      <c r="AF125" s="25"/>
      <c r="AG125" s="25"/>
      <c r="AH125" s="25"/>
      <c r="AI125" s="25"/>
      <c r="AJ125" s="25"/>
      <c r="AK125" s="25"/>
      <c r="AL125" s="25"/>
      <c r="AM125" s="25"/>
    </row>
    <row r="126" spans="24:39" ht="15.75">
      <c r="X126" s="27"/>
      <c r="Y126" s="25"/>
      <c r="Z126" s="25"/>
      <c r="AA126" s="25"/>
      <c r="AB126" s="25"/>
      <c r="AC126" s="25"/>
      <c r="AD126" s="25"/>
      <c r="AE126" s="25"/>
      <c r="AF126" s="25"/>
      <c r="AG126" s="25"/>
      <c r="AH126" s="25"/>
      <c r="AI126" s="25"/>
      <c r="AJ126" s="25"/>
      <c r="AK126" s="25"/>
      <c r="AL126" s="25"/>
      <c r="AM126" s="25"/>
    </row>
    <row r="127" spans="24:39" ht="15.75">
      <c r="X127" s="27"/>
      <c r="Y127" s="25"/>
      <c r="Z127" s="25"/>
      <c r="AA127" s="25"/>
      <c r="AB127" s="25"/>
      <c r="AC127" s="25"/>
      <c r="AD127" s="25"/>
      <c r="AE127" s="25"/>
      <c r="AF127" s="25"/>
      <c r="AG127" s="25"/>
      <c r="AH127" s="25"/>
      <c r="AI127" s="25"/>
      <c r="AJ127" s="25"/>
      <c r="AK127" s="25"/>
      <c r="AL127" s="25"/>
      <c r="AM127" s="25"/>
    </row>
    <row r="128" spans="24:39" ht="15.75">
      <c r="X128" s="27"/>
      <c r="Y128" s="25"/>
      <c r="Z128" s="25"/>
      <c r="AA128" s="25"/>
      <c r="AB128" s="25"/>
      <c r="AC128" s="25"/>
      <c r="AD128" s="25"/>
      <c r="AE128" s="25"/>
      <c r="AF128" s="25"/>
      <c r="AG128" s="25"/>
      <c r="AH128" s="25"/>
      <c r="AI128" s="25"/>
      <c r="AJ128" s="25"/>
      <c r="AK128" s="25"/>
      <c r="AL128" s="25"/>
      <c r="AM128" s="25"/>
    </row>
    <row r="129" spans="24:39" ht="15.75">
      <c r="X129" s="27"/>
      <c r="Y129" s="25"/>
      <c r="Z129" s="25"/>
      <c r="AA129" s="25"/>
      <c r="AB129" s="25"/>
      <c r="AC129" s="25"/>
      <c r="AD129" s="25"/>
      <c r="AE129" s="25"/>
      <c r="AF129" s="25"/>
      <c r="AG129" s="25"/>
      <c r="AH129" s="25"/>
      <c r="AI129" s="25"/>
      <c r="AJ129" s="25"/>
      <c r="AK129" s="25"/>
      <c r="AL129" s="25"/>
      <c r="AM129" s="25"/>
    </row>
    <row r="130" spans="24:39" ht="15.75">
      <c r="X130" s="27"/>
      <c r="Y130" s="25"/>
      <c r="Z130" s="25"/>
      <c r="AA130" s="25"/>
      <c r="AB130" s="25"/>
      <c r="AC130" s="25"/>
      <c r="AD130" s="25"/>
      <c r="AE130" s="25"/>
      <c r="AF130" s="25"/>
      <c r="AG130" s="25"/>
      <c r="AH130" s="25"/>
      <c r="AI130" s="25"/>
      <c r="AJ130" s="25"/>
      <c r="AK130" s="25"/>
      <c r="AL130" s="25"/>
      <c r="AM130" s="25"/>
    </row>
    <row r="131" spans="24:39" ht="15.75">
      <c r="X131" s="27"/>
      <c r="Y131" s="25"/>
      <c r="Z131" s="25"/>
      <c r="AA131" s="25"/>
      <c r="AB131" s="25"/>
      <c r="AC131" s="25"/>
      <c r="AD131" s="25"/>
      <c r="AE131" s="25"/>
      <c r="AF131" s="25"/>
      <c r="AG131" s="25"/>
      <c r="AH131" s="25"/>
      <c r="AI131" s="25"/>
      <c r="AJ131" s="25"/>
      <c r="AK131" s="25"/>
      <c r="AL131" s="25"/>
      <c r="AM131" s="25"/>
    </row>
    <row r="132" spans="24:39" ht="15.75">
      <c r="X132" s="27"/>
      <c r="Y132" s="25"/>
      <c r="Z132" s="25"/>
      <c r="AA132" s="25"/>
      <c r="AB132" s="25"/>
      <c r="AC132" s="25"/>
      <c r="AD132" s="25"/>
      <c r="AE132" s="25"/>
      <c r="AF132" s="25"/>
      <c r="AG132" s="25"/>
      <c r="AH132" s="25"/>
      <c r="AI132" s="25"/>
      <c r="AJ132" s="25"/>
      <c r="AK132" s="25"/>
      <c r="AL132" s="25"/>
      <c r="AM132" s="25"/>
    </row>
    <row r="133" spans="24:39" ht="15.75">
      <c r="X133" s="27"/>
      <c r="Y133" s="25"/>
      <c r="Z133" s="25"/>
      <c r="AA133" s="25"/>
      <c r="AB133" s="25"/>
      <c r="AC133" s="25"/>
      <c r="AD133" s="25"/>
      <c r="AE133" s="25"/>
      <c r="AF133" s="25"/>
      <c r="AG133" s="25"/>
      <c r="AH133" s="25"/>
      <c r="AI133" s="25"/>
      <c r="AJ133" s="25"/>
      <c r="AK133" s="25"/>
      <c r="AL133" s="25"/>
      <c r="AM133" s="25"/>
    </row>
    <row r="134" spans="24:39" ht="15.75">
      <c r="X134" s="27"/>
      <c r="Y134" s="25"/>
      <c r="Z134" s="25"/>
      <c r="AA134" s="25"/>
      <c r="AB134" s="25"/>
      <c r="AC134" s="25"/>
      <c r="AD134" s="25"/>
      <c r="AE134" s="25"/>
      <c r="AF134" s="25"/>
      <c r="AG134" s="25"/>
      <c r="AH134" s="25"/>
      <c r="AI134" s="25"/>
      <c r="AJ134" s="25"/>
      <c r="AK134" s="25"/>
      <c r="AL134" s="25"/>
      <c r="AM134" s="25"/>
    </row>
    <row r="135" spans="24:39" ht="15.75">
      <c r="X135" s="27"/>
      <c r="Y135" s="25"/>
      <c r="Z135" s="25"/>
      <c r="AA135" s="25"/>
      <c r="AB135" s="25"/>
      <c r="AC135" s="25"/>
      <c r="AD135" s="25"/>
      <c r="AE135" s="25"/>
      <c r="AF135" s="25"/>
      <c r="AG135" s="25"/>
      <c r="AH135" s="25"/>
      <c r="AI135" s="25"/>
      <c r="AJ135" s="25"/>
      <c r="AK135" s="25"/>
      <c r="AL135" s="25"/>
      <c r="AM135" s="25"/>
    </row>
    <row r="136" spans="24:39" ht="15.75">
      <c r="X136" s="27"/>
      <c r="Y136" s="25"/>
      <c r="Z136" s="25"/>
      <c r="AA136" s="25"/>
      <c r="AB136" s="25"/>
      <c r="AC136" s="25"/>
      <c r="AD136" s="25"/>
      <c r="AE136" s="25"/>
      <c r="AF136" s="25"/>
      <c r="AG136" s="25"/>
      <c r="AH136" s="25"/>
      <c r="AI136" s="25"/>
      <c r="AJ136" s="25"/>
      <c r="AK136" s="25"/>
      <c r="AL136" s="25"/>
      <c r="AM136" s="25"/>
    </row>
    <row r="137" spans="24:39" ht="15.75">
      <c r="X137" s="27"/>
      <c r="Y137" s="25"/>
      <c r="Z137" s="25"/>
      <c r="AA137" s="25"/>
      <c r="AB137" s="25"/>
      <c r="AC137" s="25"/>
      <c r="AD137" s="25"/>
      <c r="AE137" s="25"/>
      <c r="AF137" s="25"/>
      <c r="AG137" s="25"/>
      <c r="AH137" s="25"/>
      <c r="AI137" s="25"/>
      <c r="AJ137" s="25"/>
      <c r="AK137" s="25"/>
      <c r="AL137" s="25"/>
      <c r="AM137" s="25"/>
    </row>
    <row r="138" spans="24:39" ht="15.75">
      <c r="X138" s="27"/>
      <c r="Y138" s="25"/>
      <c r="Z138" s="25"/>
      <c r="AA138" s="25"/>
      <c r="AB138" s="25"/>
      <c r="AC138" s="25"/>
      <c r="AD138" s="25"/>
      <c r="AE138" s="25"/>
      <c r="AF138" s="25"/>
      <c r="AG138" s="25"/>
      <c r="AH138" s="25"/>
      <c r="AI138" s="25"/>
      <c r="AJ138" s="25"/>
      <c r="AK138" s="25"/>
      <c r="AL138" s="25"/>
      <c r="AM138" s="25"/>
    </row>
    <row r="139" spans="24:39" ht="15.75">
      <c r="X139" s="27"/>
      <c r="Y139" s="25"/>
      <c r="Z139" s="25"/>
      <c r="AA139" s="25"/>
      <c r="AB139" s="25"/>
      <c r="AC139" s="25"/>
      <c r="AD139" s="25"/>
      <c r="AE139" s="25"/>
      <c r="AF139" s="25"/>
      <c r="AG139" s="25"/>
      <c r="AH139" s="25"/>
      <c r="AI139" s="25"/>
      <c r="AJ139" s="25"/>
      <c r="AK139" s="25"/>
      <c r="AL139" s="25"/>
      <c r="AM139" s="25"/>
    </row>
    <row r="140" spans="24:39" ht="15.75">
      <c r="X140" s="27"/>
      <c r="Y140" s="25"/>
      <c r="Z140" s="25"/>
      <c r="AA140" s="25"/>
      <c r="AB140" s="25"/>
      <c r="AC140" s="25"/>
      <c r="AD140" s="25"/>
      <c r="AE140" s="25"/>
      <c r="AF140" s="25"/>
      <c r="AG140" s="25"/>
      <c r="AH140" s="25"/>
      <c r="AI140" s="25"/>
      <c r="AJ140" s="25"/>
      <c r="AK140" s="25"/>
      <c r="AL140" s="25"/>
      <c r="AM140" s="25"/>
    </row>
    <row r="141" spans="24:39" ht="15.75">
      <c r="X141" s="27"/>
      <c r="Y141" s="25"/>
      <c r="Z141" s="25"/>
      <c r="AA141" s="25"/>
      <c r="AB141" s="25"/>
      <c r="AC141" s="25"/>
      <c r="AD141" s="25"/>
      <c r="AE141" s="25"/>
      <c r="AF141" s="25"/>
      <c r="AG141" s="25"/>
      <c r="AH141" s="25"/>
      <c r="AI141" s="25"/>
      <c r="AJ141" s="25"/>
      <c r="AK141" s="25"/>
      <c r="AL141" s="25"/>
      <c r="AM141" s="25"/>
    </row>
    <row r="142" spans="24:39" ht="15.75">
      <c r="X142" s="27"/>
      <c r="Y142" s="25"/>
      <c r="Z142" s="25"/>
      <c r="AA142" s="25"/>
      <c r="AB142" s="25"/>
      <c r="AC142" s="25"/>
      <c r="AD142" s="25"/>
      <c r="AE142" s="25"/>
      <c r="AF142" s="25"/>
      <c r="AG142" s="25"/>
      <c r="AH142" s="25"/>
      <c r="AI142" s="25"/>
      <c r="AJ142" s="25"/>
      <c r="AK142" s="25"/>
      <c r="AL142" s="25"/>
      <c r="AM142" s="25"/>
    </row>
    <row r="143" spans="24:39" ht="15.75">
      <c r="X143" s="27"/>
      <c r="Y143" s="25"/>
      <c r="Z143" s="25"/>
      <c r="AA143" s="25"/>
      <c r="AB143" s="25"/>
      <c r="AC143" s="25"/>
      <c r="AD143" s="25"/>
      <c r="AE143" s="25"/>
      <c r="AF143" s="25"/>
      <c r="AG143" s="25"/>
      <c r="AH143" s="25"/>
      <c r="AI143" s="25"/>
      <c r="AJ143" s="25"/>
      <c r="AK143" s="25"/>
      <c r="AL143" s="25"/>
      <c r="AM143" s="25"/>
    </row>
    <row r="144" spans="24:39" ht="15.75">
      <c r="X144" s="27"/>
      <c r="Y144" s="25"/>
      <c r="Z144" s="25"/>
      <c r="AA144" s="25"/>
      <c r="AB144" s="25"/>
      <c r="AC144" s="25"/>
      <c r="AD144" s="25"/>
      <c r="AE144" s="25"/>
      <c r="AF144" s="25"/>
      <c r="AG144" s="25"/>
      <c r="AH144" s="25"/>
      <c r="AI144" s="25"/>
      <c r="AJ144" s="25"/>
      <c r="AK144" s="25"/>
      <c r="AL144" s="25"/>
      <c r="AM144" s="25"/>
    </row>
    <row r="145" spans="24:39" ht="15.75">
      <c r="X145" s="27"/>
      <c r="Y145" s="25"/>
      <c r="Z145" s="25"/>
      <c r="AA145" s="25"/>
      <c r="AB145" s="25"/>
      <c r="AC145" s="25"/>
      <c r="AD145" s="25"/>
      <c r="AE145" s="25"/>
      <c r="AF145" s="25"/>
      <c r="AG145" s="25"/>
      <c r="AH145" s="25"/>
      <c r="AI145" s="25"/>
      <c r="AJ145" s="25"/>
      <c r="AK145" s="25"/>
      <c r="AL145" s="25"/>
      <c r="AM145" s="25"/>
    </row>
    <row r="146" spans="24:39" ht="15.75">
      <c r="X146" s="27"/>
      <c r="Y146" s="25"/>
      <c r="Z146" s="25"/>
      <c r="AA146" s="25"/>
      <c r="AB146" s="25"/>
      <c r="AC146" s="25"/>
      <c r="AD146" s="25"/>
      <c r="AE146" s="25"/>
      <c r="AF146" s="25"/>
      <c r="AG146" s="25"/>
      <c r="AH146" s="25"/>
      <c r="AI146" s="25"/>
      <c r="AJ146" s="25"/>
      <c r="AK146" s="25"/>
      <c r="AL146" s="25"/>
      <c r="AM146" s="25"/>
    </row>
    <row r="147" spans="24:39" ht="15.75">
      <c r="X147" s="27"/>
      <c r="Y147" s="25"/>
      <c r="Z147" s="25"/>
      <c r="AA147" s="25"/>
      <c r="AB147" s="25"/>
      <c r="AC147" s="25"/>
      <c r="AD147" s="25"/>
      <c r="AE147" s="25"/>
      <c r="AF147" s="25"/>
      <c r="AG147" s="25"/>
      <c r="AH147" s="25"/>
      <c r="AI147" s="25"/>
      <c r="AJ147" s="25"/>
      <c r="AK147" s="25"/>
      <c r="AL147" s="25"/>
      <c r="AM147" s="25"/>
    </row>
    <row r="148" spans="24:39" ht="15.75">
      <c r="X148" s="27"/>
      <c r="Y148" s="25"/>
      <c r="Z148" s="25"/>
      <c r="AA148" s="25"/>
      <c r="AB148" s="25"/>
      <c r="AC148" s="25"/>
      <c r="AD148" s="25"/>
      <c r="AE148" s="25"/>
      <c r="AF148" s="25"/>
      <c r="AG148" s="25"/>
      <c r="AH148" s="25"/>
      <c r="AI148" s="25"/>
      <c r="AJ148" s="25"/>
      <c r="AK148" s="25"/>
      <c r="AL148" s="25"/>
      <c r="AM148" s="25"/>
    </row>
    <row r="149" spans="24:39" ht="15.75">
      <c r="X149" s="27"/>
      <c r="Y149" s="25"/>
      <c r="Z149" s="25"/>
      <c r="AA149" s="25"/>
      <c r="AB149" s="25"/>
      <c r="AC149" s="25"/>
      <c r="AD149" s="25"/>
      <c r="AE149" s="25"/>
      <c r="AF149" s="25"/>
      <c r="AG149" s="25"/>
      <c r="AH149" s="25"/>
      <c r="AI149" s="25"/>
      <c r="AJ149" s="25"/>
      <c r="AK149" s="25"/>
      <c r="AL149" s="25"/>
      <c r="AM149" s="25"/>
    </row>
    <row r="150" spans="24:39" ht="15.75">
      <c r="X150" s="27"/>
      <c r="Y150" s="25"/>
      <c r="Z150" s="25"/>
      <c r="AA150" s="25"/>
      <c r="AB150" s="25"/>
      <c r="AC150" s="25"/>
      <c r="AD150" s="25"/>
      <c r="AE150" s="25"/>
      <c r="AF150" s="25"/>
      <c r="AG150" s="25"/>
      <c r="AH150" s="25"/>
      <c r="AI150" s="25"/>
      <c r="AJ150" s="25"/>
      <c r="AK150" s="25"/>
      <c r="AL150" s="25"/>
      <c r="AM150" s="25"/>
    </row>
    <row r="151" spans="24:39" ht="15.75">
      <c r="X151" s="27"/>
      <c r="Y151" s="25"/>
      <c r="Z151" s="25"/>
      <c r="AA151" s="25"/>
      <c r="AB151" s="25"/>
      <c r="AC151" s="25"/>
      <c r="AD151" s="25"/>
      <c r="AE151" s="25"/>
      <c r="AF151" s="25"/>
      <c r="AG151" s="25"/>
      <c r="AH151" s="25"/>
      <c r="AI151" s="25"/>
      <c r="AJ151" s="25"/>
      <c r="AK151" s="25"/>
      <c r="AL151" s="25"/>
      <c r="AM151" s="25"/>
    </row>
    <row r="152" spans="24:39" ht="15.75">
      <c r="X152" s="27"/>
      <c r="Y152" s="25"/>
      <c r="Z152" s="25"/>
      <c r="AA152" s="25"/>
      <c r="AB152" s="25"/>
      <c r="AC152" s="25"/>
      <c r="AD152" s="25"/>
      <c r="AE152" s="25"/>
      <c r="AF152" s="25"/>
      <c r="AG152" s="25"/>
      <c r="AH152" s="25"/>
      <c r="AI152" s="25"/>
      <c r="AJ152" s="25"/>
      <c r="AK152" s="25"/>
      <c r="AL152" s="25"/>
      <c r="AM152" s="25"/>
    </row>
    <row r="153" spans="24:39" ht="15.75">
      <c r="X153" s="27"/>
      <c r="Y153" s="25"/>
      <c r="Z153" s="25"/>
      <c r="AA153" s="25"/>
      <c r="AB153" s="25"/>
      <c r="AC153" s="25"/>
      <c r="AD153" s="25"/>
      <c r="AE153" s="25"/>
      <c r="AF153" s="25"/>
      <c r="AG153" s="25"/>
      <c r="AH153" s="25"/>
      <c r="AI153" s="25"/>
      <c r="AJ153" s="25"/>
      <c r="AK153" s="25"/>
      <c r="AL153" s="25"/>
      <c r="AM153" s="25"/>
    </row>
    <row r="154" spans="24:39" ht="15.75">
      <c r="X154" s="27"/>
      <c r="Y154" s="25"/>
      <c r="Z154" s="25"/>
      <c r="AA154" s="25"/>
      <c r="AB154" s="25"/>
      <c r="AC154" s="25"/>
      <c r="AD154" s="25"/>
      <c r="AE154" s="25"/>
      <c r="AF154" s="25"/>
      <c r="AG154" s="25"/>
      <c r="AH154" s="25"/>
      <c r="AI154" s="25"/>
      <c r="AJ154" s="25"/>
      <c r="AK154" s="25"/>
      <c r="AL154" s="25"/>
      <c r="AM154" s="25"/>
    </row>
    <row r="155" spans="24:39" ht="15.75">
      <c r="X155" s="27"/>
      <c r="Y155" s="25"/>
      <c r="Z155" s="25"/>
      <c r="AA155" s="25"/>
      <c r="AB155" s="25"/>
      <c r="AC155" s="25"/>
      <c r="AD155" s="25"/>
      <c r="AE155" s="25"/>
      <c r="AF155" s="25"/>
      <c r="AG155" s="25"/>
      <c r="AH155" s="25"/>
      <c r="AI155" s="25"/>
      <c r="AJ155" s="25"/>
      <c r="AK155" s="25"/>
      <c r="AL155" s="25"/>
      <c r="AM155" s="25"/>
    </row>
    <row r="156" spans="24:39" ht="15.75">
      <c r="X156" s="27"/>
      <c r="Y156" s="25"/>
      <c r="Z156" s="25"/>
      <c r="AA156" s="25"/>
      <c r="AB156" s="25"/>
      <c r="AC156" s="25"/>
      <c r="AD156" s="25"/>
      <c r="AE156" s="25"/>
      <c r="AF156" s="25"/>
      <c r="AG156" s="25"/>
      <c r="AH156" s="25"/>
      <c r="AI156" s="25"/>
      <c r="AJ156" s="25"/>
      <c r="AK156" s="25"/>
      <c r="AL156" s="25"/>
      <c r="AM156" s="25"/>
    </row>
    <row r="157" spans="24:39" ht="15.75">
      <c r="X157" s="27"/>
      <c r="Y157" s="25"/>
      <c r="Z157" s="25"/>
      <c r="AA157" s="25"/>
      <c r="AB157" s="25"/>
      <c r="AC157" s="25"/>
      <c r="AD157" s="25"/>
      <c r="AE157" s="25"/>
      <c r="AF157" s="25"/>
      <c r="AG157" s="25"/>
      <c r="AH157" s="25"/>
      <c r="AI157" s="25"/>
      <c r="AJ157" s="25"/>
      <c r="AK157" s="25"/>
      <c r="AL157" s="25"/>
      <c r="AM157" s="25"/>
    </row>
    <row r="158" spans="24:39" ht="15.75">
      <c r="X158" s="27"/>
      <c r="Y158" s="25"/>
      <c r="Z158" s="25"/>
      <c r="AA158" s="25"/>
      <c r="AB158" s="25"/>
      <c r="AC158" s="25"/>
      <c r="AD158" s="25"/>
      <c r="AE158" s="25"/>
      <c r="AF158" s="25"/>
      <c r="AG158" s="25"/>
      <c r="AH158" s="25"/>
      <c r="AI158" s="25"/>
      <c r="AJ158" s="25"/>
      <c r="AK158" s="25"/>
      <c r="AL158" s="25"/>
      <c r="AM158" s="25"/>
    </row>
    <row r="159" spans="24:39" ht="15.75">
      <c r="X159" s="27"/>
      <c r="Y159" s="25"/>
      <c r="Z159" s="25"/>
      <c r="AA159" s="25"/>
      <c r="AB159" s="25"/>
      <c r="AC159" s="25"/>
      <c r="AD159" s="25"/>
      <c r="AE159" s="25"/>
      <c r="AF159" s="25"/>
      <c r="AG159" s="25"/>
      <c r="AH159" s="25"/>
      <c r="AI159" s="25"/>
      <c r="AJ159" s="25"/>
      <c r="AK159" s="25"/>
      <c r="AL159" s="25"/>
      <c r="AM159" s="25"/>
    </row>
    <row r="160" spans="24:39" ht="15.75">
      <c r="X160" s="27"/>
      <c r="Y160" s="25"/>
      <c r="Z160" s="25"/>
      <c r="AA160" s="25"/>
      <c r="AB160" s="25"/>
      <c r="AC160" s="25"/>
      <c r="AD160" s="25"/>
      <c r="AE160" s="25"/>
      <c r="AF160" s="25"/>
      <c r="AG160" s="25"/>
      <c r="AH160" s="25"/>
      <c r="AI160" s="25"/>
      <c r="AJ160" s="25"/>
      <c r="AK160" s="25"/>
      <c r="AL160" s="25"/>
      <c r="AM160" s="25"/>
    </row>
    <row r="161" spans="24:39" ht="15.75">
      <c r="X161" s="27"/>
      <c r="Y161" s="25"/>
      <c r="Z161" s="25"/>
      <c r="AA161" s="25"/>
      <c r="AB161" s="25"/>
      <c r="AC161" s="25"/>
      <c r="AD161" s="25"/>
      <c r="AE161" s="25"/>
      <c r="AF161" s="25"/>
      <c r="AG161" s="25"/>
      <c r="AH161" s="25"/>
      <c r="AI161" s="25"/>
      <c r="AJ161" s="25"/>
      <c r="AK161" s="25"/>
      <c r="AL161" s="25"/>
      <c r="AM161" s="25"/>
    </row>
    <row r="162" spans="24:39" ht="15.75">
      <c r="X162" s="27"/>
      <c r="Y162" s="25"/>
      <c r="Z162" s="25"/>
      <c r="AA162" s="25"/>
      <c r="AB162" s="25"/>
      <c r="AC162" s="25"/>
      <c r="AD162" s="25"/>
      <c r="AE162" s="25"/>
      <c r="AF162" s="25"/>
      <c r="AG162" s="25"/>
      <c r="AH162" s="25"/>
      <c r="AI162" s="25"/>
      <c r="AJ162" s="25"/>
      <c r="AK162" s="25"/>
      <c r="AL162" s="25"/>
      <c r="AM162" s="25"/>
    </row>
    <row r="163" spans="24:39" ht="15.75">
      <c r="X163" s="27"/>
      <c r="Y163" s="25"/>
      <c r="Z163" s="25"/>
      <c r="AA163" s="25"/>
      <c r="AB163" s="25"/>
      <c r="AC163" s="25"/>
      <c r="AD163" s="25"/>
      <c r="AE163" s="25"/>
      <c r="AF163" s="25"/>
      <c r="AG163" s="25"/>
      <c r="AH163" s="25"/>
      <c r="AI163" s="25"/>
      <c r="AJ163" s="25"/>
      <c r="AK163" s="25"/>
      <c r="AL163" s="25"/>
      <c r="AM163" s="25"/>
    </row>
    <row r="164" spans="24:39" ht="15.75">
      <c r="X164" s="27"/>
      <c r="Y164" s="25"/>
      <c r="Z164" s="25"/>
      <c r="AA164" s="25"/>
      <c r="AB164" s="25"/>
      <c r="AC164" s="25"/>
      <c r="AD164" s="25"/>
      <c r="AE164" s="25"/>
      <c r="AF164" s="25"/>
      <c r="AG164" s="25"/>
      <c r="AH164" s="25"/>
      <c r="AI164" s="25"/>
      <c r="AJ164" s="25"/>
      <c r="AK164" s="25"/>
      <c r="AL164" s="25"/>
      <c r="AM164" s="25"/>
    </row>
    <row r="165" spans="24:39" ht="15.75">
      <c r="X165" s="27"/>
      <c r="Y165" s="25"/>
      <c r="Z165" s="25"/>
      <c r="AA165" s="25"/>
      <c r="AB165" s="25"/>
      <c r="AC165" s="25"/>
      <c r="AD165" s="25"/>
      <c r="AE165" s="25"/>
      <c r="AF165" s="25"/>
      <c r="AG165" s="25"/>
      <c r="AH165" s="25"/>
      <c r="AI165" s="25"/>
      <c r="AJ165" s="25"/>
      <c r="AK165" s="25"/>
      <c r="AL165" s="25"/>
      <c r="AM165" s="25"/>
    </row>
    <row r="166" spans="24:39" ht="15.75">
      <c r="X166" s="27"/>
      <c r="Y166" s="25"/>
      <c r="Z166" s="25"/>
      <c r="AA166" s="25"/>
      <c r="AB166" s="25"/>
      <c r="AC166" s="25"/>
      <c r="AD166" s="25"/>
      <c r="AE166" s="25"/>
      <c r="AF166" s="25"/>
      <c r="AG166" s="25"/>
      <c r="AH166" s="25"/>
      <c r="AI166" s="25"/>
      <c r="AJ166" s="25"/>
      <c r="AK166" s="25"/>
      <c r="AL166" s="25"/>
      <c r="AM166" s="25"/>
    </row>
    <row r="167" spans="24:39" ht="15.75">
      <c r="X167" s="27"/>
      <c r="Y167" s="25"/>
      <c r="Z167" s="25"/>
      <c r="AA167" s="25"/>
      <c r="AB167" s="25"/>
      <c r="AC167" s="25"/>
      <c r="AD167" s="25"/>
      <c r="AE167" s="25"/>
      <c r="AF167" s="25"/>
      <c r="AG167" s="25"/>
      <c r="AH167" s="25"/>
      <c r="AI167" s="25"/>
      <c r="AJ167" s="25"/>
      <c r="AK167" s="25"/>
      <c r="AL167" s="25"/>
      <c r="AM167" s="25"/>
    </row>
    <row r="168" spans="24:39" ht="15.75">
      <c r="X168" s="27"/>
      <c r="Y168" s="25"/>
      <c r="Z168" s="25"/>
      <c r="AA168" s="25"/>
      <c r="AB168" s="25"/>
      <c r="AC168" s="25"/>
      <c r="AD168" s="25"/>
      <c r="AE168" s="25"/>
      <c r="AF168" s="25"/>
      <c r="AG168" s="25"/>
      <c r="AH168" s="25"/>
      <c r="AI168" s="25"/>
      <c r="AJ168" s="25"/>
      <c r="AK168" s="25"/>
      <c r="AL168" s="25"/>
      <c r="AM168" s="25"/>
    </row>
    <row r="169" spans="24:39" ht="15.75">
      <c r="X169" s="27"/>
      <c r="Y169" s="25"/>
      <c r="Z169" s="25"/>
      <c r="AA169" s="25"/>
      <c r="AB169" s="25"/>
      <c r="AC169" s="25"/>
      <c r="AD169" s="25"/>
      <c r="AE169" s="25"/>
      <c r="AF169" s="25"/>
      <c r="AG169" s="25"/>
      <c r="AH169" s="25"/>
      <c r="AI169" s="25"/>
      <c r="AJ169" s="25"/>
      <c r="AK169" s="25"/>
      <c r="AL169" s="25"/>
      <c r="AM169" s="25"/>
    </row>
    <row r="170" spans="24:39" ht="15.75">
      <c r="X170" s="27"/>
      <c r="Y170" s="25"/>
      <c r="Z170" s="25"/>
      <c r="AA170" s="25"/>
      <c r="AB170" s="25"/>
      <c r="AC170" s="25"/>
      <c r="AD170" s="25"/>
      <c r="AE170" s="25"/>
      <c r="AF170" s="25"/>
      <c r="AG170" s="25"/>
      <c r="AH170" s="25"/>
      <c r="AI170" s="25"/>
      <c r="AJ170" s="25"/>
      <c r="AK170" s="25"/>
      <c r="AL170" s="25"/>
      <c r="AM170" s="25"/>
    </row>
    <row r="171" spans="24:39" ht="15.75">
      <c r="X171" s="27"/>
      <c r="Y171" s="25"/>
      <c r="Z171" s="25"/>
      <c r="AA171" s="25"/>
      <c r="AB171" s="25"/>
      <c r="AC171" s="25"/>
      <c r="AD171" s="25"/>
      <c r="AE171" s="25"/>
      <c r="AF171" s="25"/>
      <c r="AG171" s="25"/>
      <c r="AH171" s="25"/>
      <c r="AI171" s="25"/>
      <c r="AJ171" s="25"/>
      <c r="AK171" s="25"/>
      <c r="AL171" s="25"/>
      <c r="AM171" s="25"/>
    </row>
    <row r="172" spans="24:39" ht="15.75">
      <c r="X172" s="27"/>
      <c r="Y172" s="25"/>
      <c r="Z172" s="25"/>
      <c r="AA172" s="25"/>
      <c r="AB172" s="25"/>
      <c r="AC172" s="25"/>
      <c r="AD172" s="25"/>
      <c r="AE172" s="25"/>
      <c r="AF172" s="25"/>
      <c r="AG172" s="25"/>
      <c r="AH172" s="25"/>
      <c r="AI172" s="25"/>
      <c r="AJ172" s="25"/>
      <c r="AK172" s="25"/>
      <c r="AL172" s="25"/>
      <c r="AM172" s="25"/>
    </row>
    <row r="173" spans="24:39" ht="15.75">
      <c r="X173" s="27"/>
      <c r="Y173" s="25"/>
      <c r="Z173" s="25"/>
      <c r="AA173" s="25"/>
      <c r="AB173" s="25"/>
      <c r="AC173" s="25"/>
      <c r="AD173" s="25"/>
      <c r="AE173" s="25"/>
      <c r="AF173" s="25"/>
      <c r="AG173" s="25"/>
      <c r="AH173" s="25"/>
      <c r="AI173" s="25"/>
      <c r="AJ173" s="25"/>
      <c r="AK173" s="25"/>
      <c r="AL173" s="25"/>
      <c r="AM173" s="25"/>
    </row>
    <row r="174" spans="24:39" ht="15.75">
      <c r="X174" s="27"/>
      <c r="Y174" s="25"/>
      <c r="Z174" s="25"/>
      <c r="AA174" s="25"/>
      <c r="AB174" s="25"/>
      <c r="AC174" s="25"/>
      <c r="AD174" s="25"/>
      <c r="AE174" s="25"/>
      <c r="AF174" s="25"/>
      <c r="AG174" s="25"/>
      <c r="AH174" s="25"/>
      <c r="AI174" s="25"/>
      <c r="AJ174" s="25"/>
      <c r="AK174" s="25"/>
      <c r="AL174" s="25"/>
      <c r="AM174" s="25"/>
    </row>
    <row r="175" spans="24:39" ht="15.75">
      <c r="X175" s="27"/>
      <c r="Y175" s="25"/>
      <c r="Z175" s="25"/>
      <c r="AA175" s="25"/>
      <c r="AB175" s="25"/>
      <c r="AC175" s="25"/>
      <c r="AD175" s="25"/>
      <c r="AE175" s="25"/>
      <c r="AF175" s="25"/>
      <c r="AG175" s="25"/>
      <c r="AH175" s="25"/>
      <c r="AI175" s="25"/>
      <c r="AJ175" s="25"/>
      <c r="AK175" s="25"/>
      <c r="AL175" s="25"/>
      <c r="AM175" s="25"/>
    </row>
    <row r="176" spans="24:39" ht="15.75">
      <c r="X176" s="27"/>
      <c r="Y176" s="25"/>
      <c r="Z176" s="25"/>
      <c r="AA176" s="25"/>
      <c r="AB176" s="25"/>
      <c r="AC176" s="25"/>
      <c r="AD176" s="25"/>
      <c r="AE176" s="25"/>
      <c r="AF176" s="25"/>
      <c r="AG176" s="25"/>
      <c r="AH176" s="25"/>
      <c r="AI176" s="25"/>
      <c r="AJ176" s="25"/>
      <c r="AK176" s="25"/>
      <c r="AL176" s="25"/>
      <c r="AM176" s="25"/>
    </row>
    <row r="177" spans="24:39" ht="15.75">
      <c r="X177" s="27"/>
      <c r="Y177" s="25"/>
      <c r="Z177" s="25"/>
      <c r="AA177" s="25"/>
      <c r="AB177" s="25"/>
      <c r="AC177" s="25"/>
      <c r="AD177" s="25"/>
      <c r="AE177" s="25"/>
      <c r="AF177" s="25"/>
      <c r="AG177" s="25"/>
      <c r="AH177" s="25"/>
      <c r="AI177" s="25"/>
      <c r="AJ177" s="25"/>
      <c r="AK177" s="25"/>
      <c r="AL177" s="25"/>
      <c r="AM177" s="25"/>
    </row>
    <row r="178" spans="24:39" ht="15.75">
      <c r="X178" s="27"/>
      <c r="Y178" s="25"/>
      <c r="Z178" s="25"/>
      <c r="AA178" s="25"/>
      <c r="AB178" s="25"/>
      <c r="AC178" s="25"/>
      <c r="AD178" s="25"/>
      <c r="AE178" s="25"/>
      <c r="AF178" s="25"/>
      <c r="AG178" s="25"/>
      <c r="AH178" s="25"/>
      <c r="AI178" s="25"/>
      <c r="AJ178" s="25"/>
      <c r="AK178" s="25"/>
      <c r="AL178" s="25"/>
      <c r="AM178" s="25"/>
    </row>
    <row r="179" spans="24:39" ht="15.75">
      <c r="X179" s="27"/>
      <c r="Y179" s="25"/>
      <c r="Z179" s="25"/>
      <c r="AA179" s="25"/>
      <c r="AB179" s="25"/>
      <c r="AC179" s="25"/>
      <c r="AD179" s="25"/>
      <c r="AE179" s="25"/>
      <c r="AF179" s="25"/>
      <c r="AG179" s="25"/>
      <c r="AH179" s="25"/>
      <c r="AI179" s="25"/>
      <c r="AJ179" s="25"/>
      <c r="AK179" s="25"/>
      <c r="AL179" s="25"/>
      <c r="AM179" s="25"/>
    </row>
    <row r="180" spans="24:39" ht="15.75">
      <c r="X180" s="27"/>
      <c r="Y180" s="25"/>
      <c r="Z180" s="25"/>
      <c r="AA180" s="25"/>
      <c r="AB180" s="25"/>
      <c r="AC180" s="25"/>
      <c r="AD180" s="25"/>
      <c r="AE180" s="25"/>
      <c r="AF180" s="25"/>
      <c r="AG180" s="25"/>
      <c r="AH180" s="25"/>
      <c r="AI180" s="25"/>
      <c r="AJ180" s="25"/>
      <c r="AK180" s="25"/>
      <c r="AL180" s="25"/>
      <c r="AM180" s="25"/>
    </row>
    <row r="181" spans="24:39" ht="15.75">
      <c r="X181" s="27"/>
      <c r="Y181" s="25"/>
      <c r="Z181" s="25"/>
      <c r="AA181" s="25"/>
      <c r="AB181" s="25"/>
      <c r="AC181" s="25"/>
      <c r="AD181" s="25"/>
      <c r="AE181" s="25"/>
      <c r="AF181" s="25"/>
      <c r="AG181" s="25"/>
      <c r="AH181" s="25"/>
      <c r="AI181" s="25"/>
      <c r="AJ181" s="25"/>
      <c r="AK181" s="25"/>
      <c r="AL181" s="25"/>
      <c r="AM181" s="25"/>
    </row>
    <row r="182" spans="24:39" ht="15.75">
      <c r="X182" s="27"/>
      <c r="Y182" s="25"/>
      <c r="Z182" s="25"/>
      <c r="AA182" s="25"/>
      <c r="AB182" s="25"/>
      <c r="AC182" s="25"/>
      <c r="AD182" s="25"/>
      <c r="AE182" s="25"/>
      <c r="AF182" s="25"/>
      <c r="AG182" s="25"/>
      <c r="AH182" s="25"/>
      <c r="AI182" s="25"/>
      <c r="AJ182" s="25"/>
      <c r="AK182" s="25"/>
      <c r="AL182" s="25"/>
      <c r="AM182" s="25"/>
    </row>
    <row r="183" spans="24:39" ht="15.75">
      <c r="X183" s="27"/>
      <c r="Y183" s="25"/>
      <c r="Z183" s="25"/>
      <c r="AA183" s="25"/>
      <c r="AB183" s="25"/>
      <c r="AC183" s="25"/>
      <c r="AD183" s="25"/>
      <c r="AE183" s="25"/>
      <c r="AF183" s="25"/>
      <c r="AG183" s="25"/>
      <c r="AH183" s="25"/>
      <c r="AI183" s="25"/>
      <c r="AJ183" s="25"/>
      <c r="AK183" s="25"/>
      <c r="AL183" s="25"/>
      <c r="AM183" s="25"/>
    </row>
    <row r="184" spans="24:39" ht="15.75">
      <c r="X184" s="27"/>
      <c r="Y184" s="25"/>
      <c r="Z184" s="25"/>
      <c r="AA184" s="25"/>
      <c r="AB184" s="25"/>
      <c r="AC184" s="25"/>
      <c r="AD184" s="25"/>
      <c r="AE184" s="25"/>
      <c r="AF184" s="25"/>
      <c r="AG184" s="25"/>
      <c r="AH184" s="25"/>
      <c r="AI184" s="25"/>
      <c r="AJ184" s="25"/>
      <c r="AK184" s="25"/>
      <c r="AL184" s="25"/>
      <c r="AM184" s="25"/>
    </row>
  </sheetData>
  <sheetProtection/>
  <mergeCells count="26">
    <mergeCell ref="X6:X10"/>
    <mergeCell ref="O7:O10"/>
    <mergeCell ref="B6:U6"/>
    <mergeCell ref="C7:C10"/>
    <mergeCell ref="Q7:Q10"/>
    <mergeCell ref="L7:L10"/>
    <mergeCell ref="N7:N10"/>
    <mergeCell ref="W6:W10"/>
    <mergeCell ref="S7:S10"/>
    <mergeCell ref="T7:T10"/>
    <mergeCell ref="V7:V10"/>
    <mergeCell ref="B7:B10"/>
    <mergeCell ref="A4:V4"/>
    <mergeCell ref="D7:D10"/>
    <mergeCell ref="E7:E10"/>
    <mergeCell ref="U7:U10"/>
    <mergeCell ref="A6:A10"/>
    <mergeCell ref="P7:P10"/>
    <mergeCell ref="M7:M10"/>
    <mergeCell ref="R7:R10"/>
    <mergeCell ref="F8:F10"/>
    <mergeCell ref="G8:H9"/>
    <mergeCell ref="F7:J7"/>
    <mergeCell ref="K7:K10"/>
    <mergeCell ref="J8:J10"/>
    <mergeCell ref="I8:I10"/>
  </mergeCells>
  <printOptions/>
  <pageMargins left="0.7874015748031497" right="0.7874015748031497" top="1.1811023622047245" bottom="0.3937007874015748" header="0.2362204724409449" footer="0.15748031496062992"/>
  <pageSetup firstPageNumber="18" useFirstPageNumber="1" fitToWidth="2" fitToHeight="1" horizontalDpi="600" verticalDpi="600" orientation="landscape" paperSize="9" scale="32" r:id="rId1"/>
  <headerFooter alignWithMargins="0">
    <oddHeader>&amp;C&amp;18&amp;P</oddHeader>
  </headerFooter>
  <colBreaks count="1" manualBreakCount="1">
    <brk id="21" max="56" man="1"/>
  </colBreaks>
</worksheet>
</file>

<file path=xl/worksheets/sheet5.xml><?xml version="1.0" encoding="utf-8"?>
<worksheet xmlns="http://schemas.openxmlformats.org/spreadsheetml/2006/main" xmlns:r="http://schemas.openxmlformats.org/officeDocument/2006/relationships">
  <sheetPr>
    <tabColor indexed="40"/>
  </sheetPr>
  <dimension ref="A1:J97"/>
  <sheetViews>
    <sheetView showZeros="0" view="pageBreakPreview" zoomScale="60" zoomScaleNormal="75" zoomScalePageLayoutView="0" workbookViewId="0" topLeftCell="A31">
      <selection activeCell="A55" sqref="A55"/>
    </sheetView>
  </sheetViews>
  <sheetFormatPr defaultColWidth="8.875" defaultRowHeight="12.75"/>
  <cols>
    <col min="1" max="1" width="26.00390625" style="31" customWidth="1"/>
    <col min="2" max="2" width="18.75390625" style="31" customWidth="1"/>
    <col min="3" max="3" width="19.375" style="31" customWidth="1"/>
    <col min="4" max="4" width="17.25390625" style="31" customWidth="1"/>
    <col min="5" max="5" width="15.375" style="31" customWidth="1"/>
    <col min="6" max="6" width="14.625" style="31" customWidth="1"/>
    <col min="7" max="9" width="8.875" style="31" customWidth="1"/>
    <col min="10" max="10" width="15.25390625" style="31" customWidth="1"/>
    <col min="11" max="16384" width="8.875" style="31" customWidth="1"/>
  </cols>
  <sheetData>
    <row r="1" spans="1:6" ht="18.75">
      <c r="A1" s="319"/>
      <c r="B1" s="319"/>
      <c r="C1" s="319"/>
      <c r="E1" s="73" t="s">
        <v>383</v>
      </c>
      <c r="F1" s="319"/>
    </row>
    <row r="2" spans="1:6" ht="18.75" customHeight="1">
      <c r="A2" s="319"/>
      <c r="B2" s="319"/>
      <c r="C2" s="319"/>
      <c r="E2" s="73" t="s">
        <v>185</v>
      </c>
      <c r="F2" s="319"/>
    </row>
    <row r="3" spans="1:6" ht="18.75" customHeight="1">
      <c r="A3" s="319"/>
      <c r="B3" s="319"/>
      <c r="C3" s="319"/>
      <c r="D3" s="319"/>
      <c r="E3" s="319"/>
      <c r="F3" s="319"/>
    </row>
    <row r="4" spans="1:6" ht="21.75" customHeight="1">
      <c r="A4" s="322" t="s">
        <v>456</v>
      </c>
      <c r="B4" s="248"/>
      <c r="C4" s="248"/>
      <c r="D4" s="248"/>
      <c r="E4" s="248"/>
      <c r="F4" s="248"/>
    </row>
    <row r="5" spans="1:6" ht="16.5" customHeight="1">
      <c r="A5" s="320"/>
      <c r="B5" s="320"/>
      <c r="C5" s="320"/>
      <c r="D5" s="320"/>
      <c r="E5" s="320"/>
      <c r="F5" s="321" t="s">
        <v>429</v>
      </c>
    </row>
    <row r="6" spans="1:6" s="259" customFormat="1" ht="20.25" customHeight="1">
      <c r="A6" s="379" t="s">
        <v>384</v>
      </c>
      <c r="B6" s="382" t="s">
        <v>194</v>
      </c>
      <c r="C6" s="383"/>
      <c r="D6" s="383"/>
      <c r="E6" s="384"/>
      <c r="F6" s="381" t="s">
        <v>428</v>
      </c>
    </row>
    <row r="7" spans="1:6" s="259" customFormat="1" ht="114" customHeight="1">
      <c r="A7" s="380"/>
      <c r="B7" s="91" t="s">
        <v>305</v>
      </c>
      <c r="C7" s="91" t="s">
        <v>306</v>
      </c>
      <c r="D7" s="91" t="s">
        <v>307</v>
      </c>
      <c r="E7" s="91" t="s">
        <v>304</v>
      </c>
      <c r="F7" s="381"/>
    </row>
    <row r="8" spans="1:10" ht="16.5">
      <c r="A8" s="260" t="s">
        <v>207</v>
      </c>
      <c r="B8" s="261">
        <v>2170.2</v>
      </c>
      <c r="C8" s="262"/>
      <c r="D8" s="261">
        <v>5027.2</v>
      </c>
      <c r="E8" s="261">
        <v>379097</v>
      </c>
      <c r="F8" s="263">
        <v>386294.4</v>
      </c>
      <c r="J8" s="32"/>
    </row>
    <row r="9" spans="1:10" ht="16.5" customHeight="1">
      <c r="A9" s="260" t="s">
        <v>103</v>
      </c>
      <c r="B9" s="261">
        <v>1794.6</v>
      </c>
      <c r="C9" s="262"/>
      <c r="D9" s="261">
        <v>323.2</v>
      </c>
      <c r="E9" s="261">
        <v>15123</v>
      </c>
      <c r="F9" s="263">
        <v>17240.8</v>
      </c>
      <c r="J9" s="32"/>
    </row>
    <row r="10" spans="1:10" ht="16.5">
      <c r="A10" s="260" t="s">
        <v>104</v>
      </c>
      <c r="B10" s="261"/>
      <c r="C10" s="262"/>
      <c r="D10" s="261">
        <v>646.4</v>
      </c>
      <c r="E10" s="261">
        <v>41123.7</v>
      </c>
      <c r="F10" s="263">
        <v>41770.1</v>
      </c>
      <c r="J10" s="32"/>
    </row>
    <row r="11" spans="1:10" ht="16.5">
      <c r="A11" s="260" t="s">
        <v>33</v>
      </c>
      <c r="B11" s="261"/>
      <c r="C11" s="262"/>
      <c r="D11" s="261">
        <v>179.5</v>
      </c>
      <c r="E11" s="261">
        <v>5188.3</v>
      </c>
      <c r="F11" s="263">
        <v>5367.8</v>
      </c>
      <c r="J11" s="32"/>
    </row>
    <row r="12" spans="1:10" ht="16.5">
      <c r="A12" s="260" t="s">
        <v>105</v>
      </c>
      <c r="B12" s="261">
        <v>2411.6</v>
      </c>
      <c r="C12" s="261">
        <v>1677.6</v>
      </c>
      <c r="D12" s="261">
        <v>1544.1</v>
      </c>
      <c r="E12" s="261">
        <v>109480.1</v>
      </c>
      <c r="F12" s="263">
        <v>115113.4</v>
      </c>
      <c r="J12" s="32"/>
    </row>
    <row r="13" spans="1:10" ht="16.5">
      <c r="A13" s="260" t="s">
        <v>106</v>
      </c>
      <c r="B13" s="261"/>
      <c r="C13" s="262"/>
      <c r="D13" s="261">
        <v>359.2</v>
      </c>
      <c r="E13" s="261">
        <v>15050.9</v>
      </c>
      <c r="F13" s="263">
        <v>15410.1</v>
      </c>
      <c r="J13" s="32"/>
    </row>
    <row r="14" spans="1:10" ht="16.5">
      <c r="A14" s="260" t="s">
        <v>203</v>
      </c>
      <c r="B14" s="261">
        <v>1929.3</v>
      </c>
      <c r="C14" s="262"/>
      <c r="D14" s="261">
        <v>430.9</v>
      </c>
      <c r="E14" s="261">
        <v>29843.1</v>
      </c>
      <c r="F14" s="263">
        <v>32203.3</v>
      </c>
      <c r="J14" s="32"/>
    </row>
    <row r="15" spans="1:10" ht="16.5">
      <c r="A15" s="260" t="s">
        <v>204</v>
      </c>
      <c r="B15" s="261"/>
      <c r="C15" s="262"/>
      <c r="D15" s="261">
        <v>359.1</v>
      </c>
      <c r="E15" s="261">
        <v>22001.9</v>
      </c>
      <c r="F15" s="263">
        <v>22361</v>
      </c>
      <c r="J15" s="32"/>
    </row>
    <row r="16" spans="1:10" ht="16.5">
      <c r="A16" s="260" t="s">
        <v>205</v>
      </c>
      <c r="B16" s="261">
        <v>1447</v>
      </c>
      <c r="C16" s="262"/>
      <c r="D16" s="261">
        <v>395</v>
      </c>
      <c r="E16" s="261">
        <v>30471.7</v>
      </c>
      <c r="F16" s="263">
        <v>32313.7</v>
      </c>
      <c r="J16" s="32"/>
    </row>
    <row r="17" spans="1:10" ht="16.5">
      <c r="A17" s="260" t="s">
        <v>206</v>
      </c>
      <c r="B17" s="261"/>
      <c r="C17" s="262"/>
      <c r="D17" s="261">
        <v>287.3</v>
      </c>
      <c r="E17" s="261">
        <v>9655.9</v>
      </c>
      <c r="F17" s="263">
        <v>9943.2</v>
      </c>
      <c r="J17" s="32"/>
    </row>
    <row r="18" spans="1:10" ht="16.5">
      <c r="A18" s="260" t="s">
        <v>208</v>
      </c>
      <c r="B18" s="261"/>
      <c r="C18" s="262"/>
      <c r="D18" s="261">
        <v>430.9</v>
      </c>
      <c r="E18" s="261">
        <v>25946.9</v>
      </c>
      <c r="F18" s="263">
        <v>26377.8</v>
      </c>
      <c r="J18" s="32"/>
    </row>
    <row r="19" spans="1:10" ht="16.5">
      <c r="A19" s="260" t="s">
        <v>209</v>
      </c>
      <c r="B19" s="261">
        <v>1929.3</v>
      </c>
      <c r="C19" s="262"/>
      <c r="D19" s="261">
        <v>790</v>
      </c>
      <c r="E19" s="261">
        <v>51191.5</v>
      </c>
      <c r="F19" s="263">
        <v>53910.8</v>
      </c>
      <c r="J19" s="32"/>
    </row>
    <row r="20" spans="1:10" ht="16.5">
      <c r="A20" s="260" t="s">
        <v>210</v>
      </c>
      <c r="B20" s="261"/>
      <c r="C20" s="262"/>
      <c r="D20" s="261">
        <v>143.6</v>
      </c>
      <c r="E20" s="261">
        <v>5201.9</v>
      </c>
      <c r="F20" s="263">
        <v>5345.5</v>
      </c>
      <c r="J20" s="32"/>
    </row>
    <row r="21" spans="1:10" ht="16.5">
      <c r="A21" s="260" t="s">
        <v>211</v>
      </c>
      <c r="B21" s="261"/>
      <c r="C21" s="262"/>
      <c r="D21" s="261">
        <v>179.5</v>
      </c>
      <c r="E21" s="261">
        <v>11023</v>
      </c>
      <c r="F21" s="263">
        <v>11202.5</v>
      </c>
      <c r="J21" s="32"/>
    </row>
    <row r="22" spans="1:10" ht="16.5">
      <c r="A22" s="260" t="s">
        <v>22</v>
      </c>
      <c r="B22" s="261"/>
      <c r="C22" s="261">
        <v>358</v>
      </c>
      <c r="D22" s="261">
        <v>466.8</v>
      </c>
      <c r="E22" s="261">
        <v>37005</v>
      </c>
      <c r="F22" s="263">
        <v>37829.8</v>
      </c>
      <c r="J22" s="32"/>
    </row>
    <row r="23" spans="1:10" ht="16.5">
      <c r="A23" s="260" t="s">
        <v>23</v>
      </c>
      <c r="B23" s="261">
        <v>1919.2</v>
      </c>
      <c r="C23" s="262"/>
      <c r="D23" s="261">
        <v>1077.2</v>
      </c>
      <c r="E23" s="261">
        <v>77138.5</v>
      </c>
      <c r="F23" s="263">
        <v>80134.9</v>
      </c>
      <c r="J23" s="32"/>
    </row>
    <row r="24" spans="1:10" ht="16.5">
      <c r="A24" s="260" t="s">
        <v>25</v>
      </c>
      <c r="B24" s="261">
        <v>1688.1</v>
      </c>
      <c r="C24" s="262"/>
      <c r="D24" s="261">
        <v>610.4</v>
      </c>
      <c r="E24" s="261">
        <v>14789.8</v>
      </c>
      <c r="F24" s="263">
        <v>17088.3</v>
      </c>
      <c r="J24" s="32"/>
    </row>
    <row r="25" spans="1:10" ht="16.5">
      <c r="A25" s="260" t="s">
        <v>24</v>
      </c>
      <c r="B25" s="261"/>
      <c r="C25" s="262"/>
      <c r="D25" s="261">
        <v>466.8</v>
      </c>
      <c r="E25" s="261">
        <v>31901.1</v>
      </c>
      <c r="F25" s="263">
        <v>32367.9</v>
      </c>
      <c r="J25" s="32"/>
    </row>
    <row r="26" spans="1:10" ht="16.5">
      <c r="A26" s="260" t="s">
        <v>26</v>
      </c>
      <c r="B26" s="261"/>
      <c r="C26" s="262"/>
      <c r="D26" s="261">
        <v>2441.8</v>
      </c>
      <c r="E26" s="261">
        <v>155083.6</v>
      </c>
      <c r="F26" s="263">
        <v>157525.4</v>
      </c>
      <c r="J26" s="32"/>
    </row>
    <row r="27" spans="1:10" ht="16.5">
      <c r="A27" s="260" t="s">
        <v>27</v>
      </c>
      <c r="B27" s="261"/>
      <c r="C27" s="261">
        <v>559.3</v>
      </c>
      <c r="D27" s="261">
        <v>2944.5</v>
      </c>
      <c r="E27" s="261">
        <v>185328.9</v>
      </c>
      <c r="F27" s="263">
        <v>188832.7</v>
      </c>
      <c r="J27" s="32"/>
    </row>
    <row r="28" spans="1:10" ht="16.5">
      <c r="A28" s="260" t="s">
        <v>28</v>
      </c>
      <c r="B28" s="261"/>
      <c r="C28" s="262"/>
      <c r="D28" s="261">
        <v>179.5</v>
      </c>
      <c r="E28" s="261">
        <v>5394.2</v>
      </c>
      <c r="F28" s="263">
        <v>5573.7</v>
      </c>
      <c r="J28" s="32"/>
    </row>
    <row r="29" spans="1:10" ht="16.5">
      <c r="A29" s="260" t="s">
        <v>29</v>
      </c>
      <c r="B29" s="261"/>
      <c r="C29" s="262"/>
      <c r="D29" s="261">
        <v>395</v>
      </c>
      <c r="E29" s="261">
        <v>21842.6</v>
      </c>
      <c r="F29" s="263">
        <v>22237.6</v>
      </c>
      <c r="J29" s="32"/>
    </row>
    <row r="30" spans="1:10" ht="16.5">
      <c r="A30" s="260" t="s">
        <v>30</v>
      </c>
      <c r="B30" s="261">
        <v>1544.7</v>
      </c>
      <c r="C30" s="262"/>
      <c r="D30" s="261">
        <v>825.9</v>
      </c>
      <c r="E30" s="261">
        <v>50293</v>
      </c>
      <c r="F30" s="263">
        <v>52663.6</v>
      </c>
      <c r="J30" s="32"/>
    </row>
    <row r="31" spans="1:10" ht="16.5">
      <c r="A31" s="260" t="s">
        <v>31</v>
      </c>
      <c r="B31" s="261"/>
      <c r="C31" s="262"/>
      <c r="D31" s="261">
        <v>538.6</v>
      </c>
      <c r="E31" s="261">
        <v>27716.4</v>
      </c>
      <c r="F31" s="263">
        <v>28255</v>
      </c>
      <c r="J31" s="32"/>
    </row>
    <row r="32" spans="1:10" ht="16.5">
      <c r="A32" s="260" t="s">
        <v>32</v>
      </c>
      <c r="B32" s="261"/>
      <c r="C32" s="262"/>
      <c r="D32" s="261">
        <v>574.5</v>
      </c>
      <c r="E32" s="261">
        <v>32730.5</v>
      </c>
      <c r="F32" s="263">
        <v>33305</v>
      </c>
      <c r="J32" s="32"/>
    </row>
    <row r="33" spans="1:10" ht="16.5">
      <c r="A33" s="260" t="s">
        <v>34</v>
      </c>
      <c r="B33" s="261">
        <v>1492.7</v>
      </c>
      <c r="C33" s="262"/>
      <c r="D33" s="261">
        <v>646.3</v>
      </c>
      <c r="E33" s="261">
        <v>37848.8</v>
      </c>
      <c r="F33" s="263">
        <v>39987.8</v>
      </c>
      <c r="J33" s="32"/>
    </row>
    <row r="34" spans="1:10" ht="16.5">
      <c r="A34" s="260" t="s">
        <v>35</v>
      </c>
      <c r="B34" s="261">
        <v>1447</v>
      </c>
      <c r="C34" s="262"/>
      <c r="D34" s="261">
        <v>502.7</v>
      </c>
      <c r="E34" s="261">
        <v>24109.9</v>
      </c>
      <c r="F34" s="263">
        <v>26059.6</v>
      </c>
      <c r="J34" s="32"/>
    </row>
    <row r="35" spans="1:10" ht="16.5">
      <c r="A35" s="260" t="s">
        <v>111</v>
      </c>
      <c r="B35" s="261"/>
      <c r="C35" s="262"/>
      <c r="D35" s="261">
        <v>430.9</v>
      </c>
      <c r="E35" s="261">
        <v>17250.3</v>
      </c>
      <c r="F35" s="263">
        <v>17681.2</v>
      </c>
      <c r="J35" s="32"/>
    </row>
    <row r="36" spans="1:10" ht="16.5">
      <c r="A36" s="260" t="s">
        <v>113</v>
      </c>
      <c r="B36" s="261"/>
      <c r="C36" s="262"/>
      <c r="D36" s="261">
        <v>790</v>
      </c>
      <c r="E36" s="261">
        <v>13910</v>
      </c>
      <c r="F36" s="263">
        <v>14700</v>
      </c>
      <c r="J36" s="32"/>
    </row>
    <row r="37" spans="1:10" ht="16.5">
      <c r="A37" s="260" t="s">
        <v>380</v>
      </c>
      <c r="B37" s="261"/>
      <c r="C37" s="262"/>
      <c r="D37" s="261">
        <v>933.6</v>
      </c>
      <c r="E37" s="261">
        <v>13071.7</v>
      </c>
      <c r="F37" s="263">
        <v>14005.3</v>
      </c>
      <c r="J37" s="32"/>
    </row>
    <row r="38" spans="1:10" ht="16.5">
      <c r="A38" s="260" t="s">
        <v>36</v>
      </c>
      <c r="B38" s="261">
        <v>1929.3</v>
      </c>
      <c r="C38" s="262"/>
      <c r="D38" s="261">
        <v>790</v>
      </c>
      <c r="E38" s="261">
        <v>12806.5</v>
      </c>
      <c r="F38" s="263">
        <v>15525.8</v>
      </c>
      <c r="J38" s="32"/>
    </row>
    <row r="39" spans="1:10" ht="16.5">
      <c r="A39" s="260" t="s">
        <v>453</v>
      </c>
      <c r="B39" s="261"/>
      <c r="C39" s="262"/>
      <c r="D39" s="261">
        <v>1220.9</v>
      </c>
      <c r="E39" s="261">
        <v>24331.5</v>
      </c>
      <c r="F39" s="263">
        <v>25552.4</v>
      </c>
      <c r="J39" s="32"/>
    </row>
    <row r="40" spans="1:10" ht="16.5">
      <c r="A40" s="260" t="s">
        <v>37</v>
      </c>
      <c r="B40" s="261"/>
      <c r="C40" s="262"/>
      <c r="D40" s="261">
        <v>574.5</v>
      </c>
      <c r="E40" s="261">
        <v>8280.6</v>
      </c>
      <c r="F40" s="263">
        <v>8855.1</v>
      </c>
      <c r="J40" s="32"/>
    </row>
    <row r="41" spans="1:10" ht="16.5">
      <c r="A41" s="260" t="s">
        <v>38</v>
      </c>
      <c r="B41" s="261"/>
      <c r="C41" s="262"/>
      <c r="D41" s="261">
        <v>395</v>
      </c>
      <c r="E41" s="261">
        <v>0</v>
      </c>
      <c r="F41" s="263">
        <v>395</v>
      </c>
      <c r="J41" s="32"/>
    </row>
    <row r="42" spans="1:10" ht="16.5">
      <c r="A42" s="260" t="s">
        <v>39</v>
      </c>
      <c r="B42" s="261"/>
      <c r="C42" s="262"/>
      <c r="D42" s="261">
        <v>718.2</v>
      </c>
      <c r="E42" s="261">
        <v>0</v>
      </c>
      <c r="F42" s="263">
        <v>718.2</v>
      </c>
      <c r="J42" s="32"/>
    </row>
    <row r="43" spans="1:10" ht="16.5">
      <c r="A43" s="260" t="s">
        <v>40</v>
      </c>
      <c r="B43" s="261"/>
      <c r="C43" s="262"/>
      <c r="D43" s="261">
        <v>718.2</v>
      </c>
      <c r="E43" s="261">
        <v>0</v>
      </c>
      <c r="F43" s="263">
        <v>718.2</v>
      </c>
      <c r="J43" s="32"/>
    </row>
    <row r="44" spans="1:10" ht="16.5">
      <c r="A44" s="260" t="s">
        <v>41</v>
      </c>
      <c r="B44" s="262"/>
      <c r="C44" s="262"/>
      <c r="D44" s="261">
        <v>1005.4</v>
      </c>
      <c r="E44" s="261">
        <v>21811.3</v>
      </c>
      <c r="F44" s="263">
        <v>22816.7</v>
      </c>
      <c r="J44" s="32"/>
    </row>
    <row r="45" spans="1:10" ht="16.5">
      <c r="A45" s="260" t="s">
        <v>42</v>
      </c>
      <c r="B45" s="262"/>
      <c r="C45" s="262"/>
      <c r="D45" s="261">
        <v>538.6</v>
      </c>
      <c r="E45" s="261">
        <v>11216</v>
      </c>
      <c r="F45" s="263">
        <v>11754.6</v>
      </c>
      <c r="J45" s="32"/>
    </row>
    <row r="46" spans="1:10" ht="16.5">
      <c r="A46" s="260" t="s">
        <v>112</v>
      </c>
      <c r="B46" s="262"/>
      <c r="C46" s="262"/>
      <c r="D46" s="261">
        <v>538.6</v>
      </c>
      <c r="E46" s="261">
        <v>5903.8</v>
      </c>
      <c r="F46" s="263">
        <v>6442.4</v>
      </c>
      <c r="J46" s="32"/>
    </row>
    <row r="47" spans="1:10" ht="16.5">
      <c r="A47" s="260" t="s">
        <v>418</v>
      </c>
      <c r="B47" s="262"/>
      <c r="C47" s="262"/>
      <c r="D47" s="261">
        <v>359.1</v>
      </c>
      <c r="E47" s="261">
        <v>7738.8</v>
      </c>
      <c r="F47" s="263">
        <v>8097.9</v>
      </c>
      <c r="J47" s="32"/>
    </row>
    <row r="48" spans="1:10" ht="16.5">
      <c r="A48" s="260" t="s">
        <v>419</v>
      </c>
      <c r="B48" s="262"/>
      <c r="C48" s="262"/>
      <c r="D48" s="261">
        <v>646.3</v>
      </c>
      <c r="E48" s="261">
        <v>10180.2</v>
      </c>
      <c r="F48" s="263">
        <v>10826.5</v>
      </c>
      <c r="J48" s="32"/>
    </row>
    <row r="49" spans="1:10" ht="16.5">
      <c r="A49" s="260" t="s">
        <v>388</v>
      </c>
      <c r="B49" s="262"/>
      <c r="C49" s="262"/>
      <c r="D49" s="261">
        <v>718.2</v>
      </c>
      <c r="E49" s="261">
        <v>14790.9</v>
      </c>
      <c r="F49" s="263">
        <v>15509.1</v>
      </c>
      <c r="J49" s="32"/>
    </row>
    <row r="50" spans="1:10" ht="16.5">
      <c r="A50" s="260" t="s">
        <v>389</v>
      </c>
      <c r="B50" s="262"/>
      <c r="C50" s="262"/>
      <c r="D50" s="261">
        <v>574.5</v>
      </c>
      <c r="E50" s="261">
        <v>8970.9</v>
      </c>
      <c r="F50" s="263">
        <v>9545.4</v>
      </c>
      <c r="J50" s="32"/>
    </row>
    <row r="51" spans="1:10" ht="16.5">
      <c r="A51" s="260" t="s">
        <v>390</v>
      </c>
      <c r="B51" s="262"/>
      <c r="C51" s="262"/>
      <c r="D51" s="261">
        <v>466.8</v>
      </c>
      <c r="E51" s="261">
        <v>6248.7</v>
      </c>
      <c r="F51" s="263">
        <v>6715.5</v>
      </c>
      <c r="J51" s="32"/>
    </row>
    <row r="52" spans="1:10" ht="16.5">
      <c r="A52" s="260" t="s">
        <v>391</v>
      </c>
      <c r="B52" s="262"/>
      <c r="C52" s="262"/>
      <c r="D52" s="261">
        <v>466.8</v>
      </c>
      <c r="E52" s="261">
        <v>0</v>
      </c>
      <c r="F52" s="263">
        <v>466.8</v>
      </c>
      <c r="J52" s="32"/>
    </row>
    <row r="53" spans="1:6" ht="16.5">
      <c r="A53" s="260" t="s">
        <v>119</v>
      </c>
      <c r="B53" s="262"/>
      <c r="C53" s="262"/>
      <c r="D53" s="262"/>
      <c r="E53" s="262"/>
      <c r="F53" s="263">
        <v>0</v>
      </c>
    </row>
    <row r="54" spans="1:6" ht="16.5">
      <c r="A54" s="264" t="s">
        <v>151</v>
      </c>
      <c r="B54" s="265">
        <v>21703</v>
      </c>
      <c r="C54" s="265">
        <v>2594.9</v>
      </c>
      <c r="D54" s="265">
        <v>34651.5</v>
      </c>
      <c r="E54" s="265">
        <v>1628092.4</v>
      </c>
      <c r="F54" s="265">
        <v>1687041.8</v>
      </c>
    </row>
    <row r="55" ht="15.75">
      <c r="F55" s="266"/>
    </row>
    <row r="56" spans="2:6" ht="15.75">
      <c r="B56" s="32"/>
      <c r="F56" s="32"/>
    </row>
    <row r="66" ht="15.75">
      <c r="B66" s="26"/>
    </row>
    <row r="96" ht="15.75">
      <c r="B96" s="26"/>
    </row>
    <row r="97" ht="15.75">
      <c r="B97" s="26"/>
    </row>
  </sheetData>
  <sheetProtection/>
  <mergeCells count="3">
    <mergeCell ref="A6:A7"/>
    <mergeCell ref="F6:F7"/>
    <mergeCell ref="B6:E6"/>
  </mergeCells>
  <printOptions/>
  <pageMargins left="1.1811023622047245" right="0.3937007874015748" top="0.7874015748031497" bottom="0.3937007874015748" header="0.31496062992125984" footer="0.35433070866141736"/>
  <pageSetup firstPageNumber="19" useFirstPageNumber="1" horizontalDpi="600" verticalDpi="600" orientation="portrait" paperSize="9" scale="75" r:id="rId1"/>
  <headerFooter alignWithMargins="0">
    <oddHeader>&amp;C&amp;"Times New Roman,обычный"&amp;12&amp;P</oddHeader>
  </headerFooter>
</worksheet>
</file>

<file path=xl/worksheets/sheet6.xml><?xml version="1.0" encoding="utf-8"?>
<worksheet xmlns="http://schemas.openxmlformats.org/spreadsheetml/2006/main" xmlns:r="http://schemas.openxmlformats.org/officeDocument/2006/relationships">
  <dimension ref="A1:DO252"/>
  <sheetViews>
    <sheetView zoomScale="75" zoomScaleNormal="75" zoomScalePageLayoutView="0" workbookViewId="0" topLeftCell="A43">
      <selection activeCell="E44" sqref="E44"/>
    </sheetView>
  </sheetViews>
  <sheetFormatPr defaultColWidth="9.00390625" defaultRowHeight="12.75"/>
  <cols>
    <col min="1" max="1" width="4.75390625" style="52" customWidth="1"/>
    <col min="2" max="2" width="53.625" style="52" customWidth="1"/>
    <col min="3" max="3" width="56.625" style="53" customWidth="1"/>
    <col min="4" max="4" width="37.25390625" style="52" customWidth="1"/>
    <col min="5" max="5" width="18.25390625" style="288" customWidth="1"/>
    <col min="6" max="6" width="8.00390625" style="0" customWidth="1"/>
    <col min="7" max="7" width="8.375" style="0" customWidth="1"/>
    <col min="8" max="119" width="9.125" style="0" customWidth="1"/>
    <col min="120" max="16384" width="9.125" style="52" customWidth="1"/>
  </cols>
  <sheetData>
    <row r="1" spans="4:5" ht="18.75">
      <c r="D1" s="53" t="s">
        <v>311</v>
      </c>
      <c r="E1" s="53"/>
    </row>
    <row r="2" spans="4:5" ht="18.75">
      <c r="D2" s="53" t="s">
        <v>312</v>
      </c>
      <c r="E2" s="53"/>
    </row>
    <row r="3" spans="4:5" ht="18.75">
      <c r="D3" s="53" t="s">
        <v>344</v>
      </c>
      <c r="E3" s="53"/>
    </row>
    <row r="4" ht="33" customHeight="1"/>
    <row r="5" spans="1:119" s="305" customFormat="1" ht="66" customHeight="1">
      <c r="A5" s="52"/>
      <c r="B5" s="385" t="s">
        <v>370</v>
      </c>
      <c r="C5" s="385"/>
      <c r="D5" s="385"/>
      <c r="E5" s="38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row>
    <row r="6" spans="1:119" s="305" customFormat="1" ht="18.75">
      <c r="A6" s="289"/>
      <c r="B6" s="289"/>
      <c r="C6" s="290"/>
      <c r="D6" s="289"/>
      <c r="E6" s="291" t="s">
        <v>429</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row>
    <row r="7" spans="1:119" s="310" customFormat="1" ht="56.25">
      <c r="A7" s="292" t="s">
        <v>313</v>
      </c>
      <c r="B7" s="292" t="s">
        <v>345</v>
      </c>
      <c r="C7" s="292" t="s">
        <v>314</v>
      </c>
      <c r="D7" s="292" t="s">
        <v>315</v>
      </c>
      <c r="E7" s="292" t="s">
        <v>316</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row>
    <row r="8" spans="1:119" s="310" customFormat="1" ht="18.75">
      <c r="A8" s="293">
        <v>1</v>
      </c>
      <c r="B8" s="293">
        <v>2</v>
      </c>
      <c r="C8" s="293">
        <v>3</v>
      </c>
      <c r="D8" s="84" t="s">
        <v>200</v>
      </c>
      <c r="E8" s="294">
        <v>5</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row>
    <row r="9" spans="1:119" s="310" customFormat="1" ht="64.5" customHeight="1">
      <c r="A9" s="295">
        <v>1</v>
      </c>
      <c r="B9" s="296" t="s">
        <v>346</v>
      </c>
      <c r="C9" s="297" t="s">
        <v>317</v>
      </c>
      <c r="D9" s="386" t="s">
        <v>406</v>
      </c>
      <c r="E9" s="298">
        <v>2672.5</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row>
    <row r="10" spans="1:119" s="310" customFormat="1" ht="72" customHeight="1">
      <c r="A10" s="295">
        <v>2</v>
      </c>
      <c r="B10" s="296" t="s">
        <v>347</v>
      </c>
      <c r="C10" s="299" t="s">
        <v>318</v>
      </c>
      <c r="D10" s="386"/>
      <c r="E10" s="300">
        <v>394.4</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row>
    <row r="11" spans="1:119" s="310" customFormat="1" ht="56.25" customHeight="1">
      <c r="A11" s="295">
        <v>3</v>
      </c>
      <c r="B11" s="296" t="s">
        <v>346</v>
      </c>
      <c r="C11" s="299" t="s">
        <v>319</v>
      </c>
      <c r="D11" s="386"/>
      <c r="E11" s="300">
        <v>891.8</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row>
    <row r="12" spans="1:119" s="310" customFormat="1" ht="75" customHeight="1">
      <c r="A12" s="295">
        <v>4</v>
      </c>
      <c r="B12" s="296" t="s">
        <v>346</v>
      </c>
      <c r="C12" s="299" t="s">
        <v>320</v>
      </c>
      <c r="D12" s="386"/>
      <c r="E12" s="300">
        <v>156</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row>
    <row r="13" spans="1:119" s="310" customFormat="1" ht="60.75" customHeight="1">
      <c r="A13" s="295">
        <v>5</v>
      </c>
      <c r="B13" s="299" t="s">
        <v>321</v>
      </c>
      <c r="C13" s="299" t="s">
        <v>322</v>
      </c>
      <c r="D13" s="304" t="s">
        <v>323</v>
      </c>
      <c r="E13" s="300">
        <v>630.8</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row>
    <row r="14" spans="1:119" s="310" customFormat="1" ht="63.75" customHeight="1">
      <c r="A14" s="295">
        <v>6</v>
      </c>
      <c r="B14" s="299" t="s">
        <v>324</v>
      </c>
      <c r="C14" s="299" t="s">
        <v>325</v>
      </c>
      <c r="D14" s="304" t="s">
        <v>406</v>
      </c>
      <c r="E14" s="300">
        <v>719.1</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row>
    <row r="15" spans="1:119" s="305" customFormat="1" ht="58.5" customHeight="1">
      <c r="A15" s="295">
        <v>7</v>
      </c>
      <c r="B15" s="299" t="s">
        <v>348</v>
      </c>
      <c r="C15" s="299" t="s">
        <v>326</v>
      </c>
      <c r="D15" s="323" t="s">
        <v>19</v>
      </c>
      <c r="E15" s="311">
        <v>1949.5</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row>
    <row r="16" spans="1:119" s="305" customFormat="1" ht="57" customHeight="1">
      <c r="A16" s="295">
        <v>8</v>
      </c>
      <c r="B16" s="299" t="s">
        <v>327</v>
      </c>
      <c r="C16" s="299" t="s">
        <v>328</v>
      </c>
      <c r="D16" s="323" t="s">
        <v>19</v>
      </c>
      <c r="E16" s="300">
        <v>328</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row>
    <row r="17" spans="1:119" s="310" customFormat="1" ht="94.5" customHeight="1">
      <c r="A17" s="295">
        <v>9</v>
      </c>
      <c r="B17" s="297" t="s">
        <v>349</v>
      </c>
      <c r="C17" s="312" t="s">
        <v>329</v>
      </c>
      <c r="D17" s="303" t="s">
        <v>385</v>
      </c>
      <c r="E17" s="300">
        <v>1414.2</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row>
    <row r="18" spans="1:119" s="310" customFormat="1" ht="80.25" customHeight="1">
      <c r="A18" s="295">
        <v>10</v>
      </c>
      <c r="B18" s="297" t="s">
        <v>349</v>
      </c>
      <c r="C18" s="312" t="s">
        <v>330</v>
      </c>
      <c r="D18" s="303" t="s">
        <v>385</v>
      </c>
      <c r="E18" s="300">
        <v>4379.5</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row>
    <row r="19" spans="1:119" s="310" customFormat="1" ht="83.25" customHeight="1">
      <c r="A19" s="295">
        <v>11</v>
      </c>
      <c r="B19" s="297" t="s">
        <v>349</v>
      </c>
      <c r="C19" s="313" t="s">
        <v>331</v>
      </c>
      <c r="D19" s="303" t="s">
        <v>385</v>
      </c>
      <c r="E19" s="300">
        <v>2115</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row>
    <row r="20" spans="1:119" s="310" customFormat="1" ht="81.75" customHeight="1">
      <c r="A20" s="295">
        <v>12</v>
      </c>
      <c r="B20" s="297" t="s">
        <v>349</v>
      </c>
      <c r="C20" s="313" t="s">
        <v>332</v>
      </c>
      <c r="D20" s="303" t="s">
        <v>385</v>
      </c>
      <c r="E20" s="301">
        <v>4300</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row>
    <row r="21" spans="1:119" s="310" customFormat="1" ht="96" customHeight="1">
      <c r="A21" s="295">
        <v>13</v>
      </c>
      <c r="B21" s="297" t="s">
        <v>349</v>
      </c>
      <c r="C21" s="313" t="s">
        <v>350</v>
      </c>
      <c r="D21" s="303" t="s">
        <v>385</v>
      </c>
      <c r="E21" s="301">
        <v>250</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row>
    <row r="22" spans="1:119" s="305" customFormat="1" ht="96" customHeight="1">
      <c r="A22" s="295">
        <v>14</v>
      </c>
      <c r="B22" s="299" t="s">
        <v>3</v>
      </c>
      <c r="C22" s="324" t="s">
        <v>4</v>
      </c>
      <c r="D22" s="304" t="s">
        <v>116</v>
      </c>
      <c r="E22" s="300">
        <v>162</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row>
    <row r="23" spans="1:119" s="305" customFormat="1" ht="75" customHeight="1">
      <c r="A23" s="295">
        <v>15</v>
      </c>
      <c r="B23" s="299" t="s">
        <v>5</v>
      </c>
      <c r="C23" s="302" t="s">
        <v>6</v>
      </c>
      <c r="D23" s="304" t="s">
        <v>110</v>
      </c>
      <c r="E23" s="300">
        <v>1101.4</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row>
    <row r="24" spans="1:119" s="305" customFormat="1" ht="148.5" customHeight="1">
      <c r="A24" s="295">
        <v>16</v>
      </c>
      <c r="B24" s="325" t="s">
        <v>7</v>
      </c>
      <c r="C24" s="314" t="s">
        <v>333</v>
      </c>
      <c r="D24" s="304" t="s">
        <v>110</v>
      </c>
      <c r="E24" s="300">
        <v>3600</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row>
    <row r="25" spans="1:119" s="305" customFormat="1" ht="72" customHeight="1">
      <c r="A25" s="295">
        <v>17</v>
      </c>
      <c r="B25" s="299" t="s">
        <v>8</v>
      </c>
      <c r="C25" s="302" t="s">
        <v>334</v>
      </c>
      <c r="D25" s="304" t="s">
        <v>110</v>
      </c>
      <c r="E25" s="300">
        <v>2140.2</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row>
    <row r="26" spans="1:119" s="305" customFormat="1" ht="79.5" customHeight="1">
      <c r="A26" s="295">
        <v>18</v>
      </c>
      <c r="B26" s="299" t="s">
        <v>5</v>
      </c>
      <c r="C26" s="302" t="s">
        <v>9</v>
      </c>
      <c r="D26" s="304" t="s">
        <v>110</v>
      </c>
      <c r="E26" s="300">
        <v>2193</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row>
    <row r="27" spans="1:119" s="305" customFormat="1" ht="77.25" customHeight="1">
      <c r="A27" s="295">
        <v>19</v>
      </c>
      <c r="B27" s="326" t="s">
        <v>335</v>
      </c>
      <c r="C27" s="299" t="s">
        <v>336</v>
      </c>
      <c r="D27" s="387" t="s">
        <v>337</v>
      </c>
      <c r="E27" s="300">
        <v>162</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row>
    <row r="28" spans="1:119" s="310" customFormat="1" ht="127.5" customHeight="1">
      <c r="A28" s="295">
        <v>20</v>
      </c>
      <c r="B28" s="326" t="s">
        <v>163</v>
      </c>
      <c r="C28" s="299" t="s">
        <v>338</v>
      </c>
      <c r="D28" s="387"/>
      <c r="E28" s="300">
        <v>36</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row>
    <row r="29" spans="1:119" s="310" customFormat="1" ht="94.5" customHeight="1">
      <c r="A29" s="295">
        <v>21</v>
      </c>
      <c r="B29" s="326" t="s">
        <v>164</v>
      </c>
      <c r="C29" s="299" t="s">
        <v>339</v>
      </c>
      <c r="D29" s="387"/>
      <c r="E29" s="300">
        <v>511</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row>
    <row r="30" spans="1:119" s="310" customFormat="1" ht="141" customHeight="1">
      <c r="A30" s="295">
        <v>22</v>
      </c>
      <c r="B30" s="326" t="s">
        <v>164</v>
      </c>
      <c r="C30" s="325" t="s">
        <v>161</v>
      </c>
      <c r="D30" s="387"/>
      <c r="E30" s="300">
        <v>324.8</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row>
    <row r="31" spans="1:119" s="310" customFormat="1" ht="100.5" customHeight="1">
      <c r="A31" s="295">
        <v>23</v>
      </c>
      <c r="B31" s="326" t="s">
        <v>164</v>
      </c>
      <c r="C31" s="325" t="s">
        <v>162</v>
      </c>
      <c r="D31" s="387"/>
      <c r="E31" s="300">
        <v>559</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row>
    <row r="32" spans="1:119" s="305" customFormat="1" ht="102" customHeight="1">
      <c r="A32" s="295">
        <v>24</v>
      </c>
      <c r="B32" s="299" t="s">
        <v>352</v>
      </c>
      <c r="C32" s="299" t="s">
        <v>340</v>
      </c>
      <c r="D32" s="299" t="s">
        <v>55</v>
      </c>
      <c r="E32" s="315">
        <v>1375.9</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row>
    <row r="33" spans="1:119" s="305" customFormat="1" ht="81" customHeight="1">
      <c r="A33" s="295">
        <v>25</v>
      </c>
      <c r="B33" s="299" t="s">
        <v>352</v>
      </c>
      <c r="C33" s="309" t="s">
        <v>353</v>
      </c>
      <c r="D33" s="299" t="s">
        <v>55</v>
      </c>
      <c r="E33" s="315">
        <v>462.2</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row>
    <row r="34" spans="1:119" s="305" customFormat="1" ht="96" customHeight="1">
      <c r="A34" s="295">
        <v>26</v>
      </c>
      <c r="B34" s="297" t="s">
        <v>354</v>
      </c>
      <c r="C34" s="306" t="s">
        <v>341</v>
      </c>
      <c r="D34" s="304" t="s">
        <v>214</v>
      </c>
      <c r="E34" s="315">
        <v>2645.5</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row>
    <row r="35" spans="1:119" s="305" customFormat="1" ht="113.25" customHeight="1">
      <c r="A35" s="295">
        <v>27</v>
      </c>
      <c r="B35" s="299" t="s">
        <v>355</v>
      </c>
      <c r="C35" s="302" t="s">
        <v>356</v>
      </c>
      <c r="D35" s="304" t="s">
        <v>212</v>
      </c>
      <c r="E35" s="315">
        <v>213.5</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row>
    <row r="36" spans="1:119" s="305" customFormat="1" ht="96" customHeight="1">
      <c r="A36" s="295">
        <v>28</v>
      </c>
      <c r="B36" s="299" t="s">
        <v>357</v>
      </c>
      <c r="C36" s="302" t="s">
        <v>358</v>
      </c>
      <c r="D36" s="304" t="s">
        <v>63</v>
      </c>
      <c r="E36" s="315">
        <v>10000</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row>
    <row r="37" spans="1:119" s="305" customFormat="1" ht="96" customHeight="1">
      <c r="A37" s="295">
        <v>29</v>
      </c>
      <c r="B37" s="299" t="s">
        <v>357</v>
      </c>
      <c r="C37" s="297" t="s">
        <v>359</v>
      </c>
      <c r="D37" s="304" t="s">
        <v>63</v>
      </c>
      <c r="E37" s="316">
        <v>10000</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row>
    <row r="38" spans="1:119" s="305" customFormat="1" ht="153" customHeight="1">
      <c r="A38" s="295">
        <v>30</v>
      </c>
      <c r="B38" s="299" t="s">
        <v>360</v>
      </c>
      <c r="C38" s="307" t="s">
        <v>361</v>
      </c>
      <c r="D38" s="299" t="s">
        <v>156</v>
      </c>
      <c r="E38" s="316">
        <v>1049.1</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row>
    <row r="39" spans="1:119" s="305" customFormat="1" ht="96" customHeight="1">
      <c r="A39" s="295">
        <v>31</v>
      </c>
      <c r="B39" s="299" t="s">
        <v>366</v>
      </c>
      <c r="C39" s="314" t="s">
        <v>362</v>
      </c>
      <c r="D39" s="304" t="s">
        <v>337</v>
      </c>
      <c r="E39" s="308">
        <v>29.1</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row>
    <row r="40" spans="1:119" s="305" customFormat="1" ht="100.5" customHeight="1">
      <c r="A40" s="295">
        <v>32</v>
      </c>
      <c r="B40" s="299" t="s">
        <v>366</v>
      </c>
      <c r="C40" s="307" t="s">
        <v>363</v>
      </c>
      <c r="D40" s="304" t="s">
        <v>337</v>
      </c>
      <c r="E40" s="308">
        <v>545.7</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row>
    <row r="41" spans="1:119" s="305" customFormat="1" ht="114" customHeight="1">
      <c r="A41" s="295">
        <v>33</v>
      </c>
      <c r="B41" s="317" t="s">
        <v>367</v>
      </c>
      <c r="C41" s="307" t="s">
        <v>364</v>
      </c>
      <c r="D41" s="304" t="s">
        <v>337</v>
      </c>
      <c r="E41" s="316">
        <v>3943.4</v>
      </c>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row>
    <row r="42" spans="1:119" s="305" customFormat="1" ht="108" customHeight="1">
      <c r="A42" s="295">
        <v>34</v>
      </c>
      <c r="B42" s="299" t="s">
        <v>368</v>
      </c>
      <c r="C42" s="297" t="s">
        <v>365</v>
      </c>
      <c r="D42" s="304" t="s">
        <v>337</v>
      </c>
      <c r="E42" s="308">
        <v>749.8</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row>
    <row r="43" spans="1:119" s="305" customFormat="1" ht="96" customHeight="1">
      <c r="A43" s="295">
        <v>35</v>
      </c>
      <c r="B43" s="299" t="s">
        <v>352</v>
      </c>
      <c r="C43" s="297" t="s">
        <v>342</v>
      </c>
      <c r="D43" s="304" t="s">
        <v>337</v>
      </c>
      <c r="E43" s="308">
        <v>160</v>
      </c>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row>
    <row r="44" spans="1:119" s="331" customFormat="1" ht="29.25" customHeight="1">
      <c r="A44" s="327"/>
      <c r="B44" s="327"/>
      <c r="C44" s="328" t="s">
        <v>343</v>
      </c>
      <c r="D44" s="327"/>
      <c r="E44" s="329">
        <f>SUM(E9:E43)</f>
        <v>62164.4</v>
      </c>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0"/>
      <c r="DJ44" s="330"/>
      <c r="DK44" s="330"/>
      <c r="DL44" s="330"/>
      <c r="DM44" s="330"/>
      <c r="DN44" s="330"/>
      <c r="DO44" s="330"/>
    </row>
    <row r="45" spans="3:119" s="305" customFormat="1" ht="18.75">
      <c r="C45" s="73"/>
      <c r="E45" s="318"/>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row>
    <row r="46" spans="3:119" s="305" customFormat="1" ht="18.75">
      <c r="C46" s="73"/>
      <c r="E46" s="318"/>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row>
    <row r="47" spans="3:119" s="305" customFormat="1" ht="18.75">
      <c r="C47" s="73"/>
      <c r="E47" s="318"/>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row>
    <row r="48" spans="3:119" s="305" customFormat="1" ht="18.75">
      <c r="C48" s="73"/>
      <c r="E48" s="31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row>
    <row r="49" spans="3:119" s="305" customFormat="1" ht="18.75">
      <c r="C49" s="73"/>
      <c r="E49" s="318"/>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row>
    <row r="50" spans="3:119" s="305" customFormat="1" ht="18.75">
      <c r="C50" s="73"/>
      <c r="E50" s="318"/>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row>
    <row r="51" spans="3:119" s="305" customFormat="1" ht="18.75">
      <c r="C51" s="73"/>
      <c r="E51" s="318"/>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row>
    <row r="52" spans="3:119" s="305" customFormat="1" ht="18.75">
      <c r="C52" s="73"/>
      <c r="E52" s="318"/>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row>
    <row r="53" spans="3:119" s="305" customFormat="1" ht="18.75">
      <c r="C53" s="73"/>
      <c r="E53" s="318"/>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row>
    <row r="54" spans="3:119" s="305" customFormat="1" ht="18.75">
      <c r="C54" s="73"/>
      <c r="E54" s="318"/>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row>
    <row r="55" spans="3:119" s="305" customFormat="1" ht="18.75">
      <c r="C55" s="73"/>
      <c r="E55" s="318"/>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row>
    <row r="56" spans="3:119" s="305" customFormat="1" ht="18.75">
      <c r="C56" s="73"/>
      <c r="E56" s="318"/>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row>
    <row r="57" spans="3:119" s="305" customFormat="1" ht="18.75">
      <c r="C57" s="73"/>
      <c r="E57" s="318"/>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row>
    <row r="58" spans="3:119" s="305" customFormat="1" ht="18.75">
      <c r="C58" s="73"/>
      <c r="E58" s="31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row>
    <row r="59" spans="3:119" s="305" customFormat="1" ht="18.75">
      <c r="C59" s="73"/>
      <c r="E59" s="318"/>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row>
    <row r="60" spans="3:119" s="305" customFormat="1" ht="18.75">
      <c r="C60" s="73"/>
      <c r="E60" s="318"/>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row>
    <row r="61" spans="3:119" s="305" customFormat="1" ht="18.75">
      <c r="C61" s="73"/>
      <c r="E61" s="318"/>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row>
    <row r="62" spans="3:119" s="305" customFormat="1" ht="18.75">
      <c r="C62" s="73"/>
      <c r="E62" s="318"/>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row>
    <row r="63" spans="3:119" s="305" customFormat="1" ht="18.75">
      <c r="C63" s="73"/>
      <c r="E63" s="318"/>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row>
    <row r="64" spans="3:119" s="305" customFormat="1" ht="18.75">
      <c r="C64" s="73"/>
      <c r="E64" s="318"/>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row>
    <row r="65" spans="3:119" s="305" customFormat="1" ht="18.75">
      <c r="C65" s="73"/>
      <c r="E65" s="318"/>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row>
    <row r="66" spans="3:119" s="305" customFormat="1" ht="18.75">
      <c r="C66" s="73"/>
      <c r="E66" s="318"/>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row>
    <row r="67" spans="3:119" s="305" customFormat="1" ht="18.75">
      <c r="C67" s="73"/>
      <c r="E67" s="318"/>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row>
    <row r="68" spans="3:119" s="305" customFormat="1" ht="18.75">
      <c r="C68" s="73"/>
      <c r="E68" s="31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row>
    <row r="69" spans="3:119" s="305" customFormat="1" ht="18.75">
      <c r="C69" s="73"/>
      <c r="E69" s="318"/>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row>
    <row r="70" spans="3:119" s="305" customFormat="1" ht="18.75">
      <c r="C70" s="73"/>
      <c r="E70" s="318"/>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row>
    <row r="71" spans="3:119" s="305" customFormat="1" ht="18.75">
      <c r="C71" s="73"/>
      <c r="E71" s="318"/>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row>
    <row r="72" spans="3:119" s="305" customFormat="1" ht="18.75">
      <c r="C72" s="73"/>
      <c r="E72" s="318"/>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row>
    <row r="73" spans="3:119" s="305" customFormat="1" ht="18.75">
      <c r="C73" s="73"/>
      <c r="E73" s="318"/>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row>
    <row r="74" spans="3:119" s="305" customFormat="1" ht="18.75">
      <c r="C74" s="73"/>
      <c r="E74" s="318"/>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row>
    <row r="75" spans="3:119" s="305" customFormat="1" ht="18.75">
      <c r="C75" s="73"/>
      <c r="E75" s="318"/>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row>
    <row r="76" spans="3:119" s="305" customFormat="1" ht="18.75">
      <c r="C76" s="73"/>
      <c r="E76" s="318"/>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row>
    <row r="77" spans="3:119" s="305" customFormat="1" ht="18.75">
      <c r="C77" s="73"/>
      <c r="E77" s="318"/>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row>
    <row r="78" spans="3:119" s="305" customFormat="1" ht="18.75">
      <c r="C78" s="73"/>
      <c r="E78" s="31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row>
    <row r="79" spans="3:119" s="305" customFormat="1" ht="18.75">
      <c r="C79" s="73"/>
      <c r="E79" s="318"/>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row>
    <row r="80" spans="3:119" s="305" customFormat="1" ht="18.75">
      <c r="C80" s="73"/>
      <c r="E80" s="318"/>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row>
    <row r="81" spans="3:119" s="305" customFormat="1" ht="18.75">
      <c r="C81" s="73"/>
      <c r="E81" s="318"/>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row>
    <row r="82" spans="3:119" s="305" customFormat="1" ht="18.75">
      <c r="C82" s="73"/>
      <c r="E82" s="318"/>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row>
    <row r="83" spans="3:119" s="305" customFormat="1" ht="18.75">
      <c r="C83" s="73"/>
      <c r="E83" s="318"/>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row>
    <row r="84" spans="3:119" s="305" customFormat="1" ht="18.75">
      <c r="C84" s="73"/>
      <c r="E84" s="318"/>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row>
    <row r="85" spans="3:119" s="305" customFormat="1" ht="18.75">
      <c r="C85" s="73"/>
      <c r="E85" s="318"/>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row>
    <row r="86" spans="3:119" s="305" customFormat="1" ht="18.75">
      <c r="C86" s="73"/>
      <c r="E86" s="318"/>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row>
    <row r="87" spans="3:119" s="305" customFormat="1" ht="18.75">
      <c r="C87" s="73"/>
      <c r="E87" s="318"/>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row>
    <row r="88" spans="3:119" s="305" customFormat="1" ht="18.75">
      <c r="C88" s="73"/>
      <c r="E88" s="31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row>
    <row r="89" spans="3:119" s="305" customFormat="1" ht="18.75">
      <c r="C89" s="73"/>
      <c r="E89" s="318"/>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row>
    <row r="90" spans="3:119" s="305" customFormat="1" ht="18.75">
      <c r="C90" s="73"/>
      <c r="E90" s="318"/>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row>
    <row r="91" spans="3:119" s="305" customFormat="1" ht="18.75">
      <c r="C91" s="73"/>
      <c r="E91" s="318"/>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row>
    <row r="92" spans="3:119" s="305" customFormat="1" ht="18.75">
      <c r="C92" s="73"/>
      <c r="E92" s="318"/>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row>
    <row r="93" spans="3:119" s="305" customFormat="1" ht="18.75">
      <c r="C93" s="73"/>
      <c r="E93" s="318"/>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row>
    <row r="94" spans="3:119" s="305" customFormat="1" ht="18.75">
      <c r="C94" s="73"/>
      <c r="E94" s="318"/>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row>
    <row r="95" spans="3:119" s="305" customFormat="1" ht="18.75">
      <c r="C95" s="73"/>
      <c r="E95" s="318"/>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row>
    <row r="96" spans="3:119" s="305" customFormat="1" ht="18.75">
      <c r="C96" s="73"/>
      <c r="E96" s="318"/>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row>
    <row r="97" spans="3:119" s="305" customFormat="1" ht="18.75">
      <c r="C97" s="73"/>
      <c r="E97" s="318"/>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row>
    <row r="98" spans="3:119" s="305" customFormat="1" ht="18.75">
      <c r="C98" s="73"/>
      <c r="E98" s="31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row>
    <row r="99" spans="3:119" s="305" customFormat="1" ht="18.75">
      <c r="C99" s="73"/>
      <c r="E99" s="318"/>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row>
    <row r="100" spans="3:119" s="305" customFormat="1" ht="18.75">
      <c r="C100" s="73"/>
      <c r="E100" s="318"/>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row>
    <row r="101" spans="3:119" s="305" customFormat="1" ht="18.75">
      <c r="C101" s="73"/>
      <c r="E101" s="318"/>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row>
    <row r="102" spans="3:119" s="305" customFormat="1" ht="18.75">
      <c r="C102" s="73"/>
      <c r="E102" s="318"/>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row>
    <row r="103" spans="3:119" s="305" customFormat="1" ht="18.75">
      <c r="C103" s="73"/>
      <c r="E103" s="318"/>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row>
    <row r="104" spans="3:119" s="305" customFormat="1" ht="18.75">
      <c r="C104" s="73"/>
      <c r="E104" s="318"/>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row>
    <row r="105" spans="3:119" s="305" customFormat="1" ht="18.75">
      <c r="C105" s="73"/>
      <c r="E105" s="318"/>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row>
    <row r="106" spans="3:119" s="305" customFormat="1" ht="18.75">
      <c r="C106" s="73"/>
      <c r="E106" s="318"/>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row>
    <row r="107" spans="3:119" s="305" customFormat="1" ht="18.75">
      <c r="C107" s="73"/>
      <c r="E107" s="318"/>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row>
    <row r="108" spans="3:119" s="305" customFormat="1" ht="18.75">
      <c r="C108" s="73"/>
      <c r="E108" s="31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row>
    <row r="109" spans="3:119" s="305" customFormat="1" ht="18.75">
      <c r="C109" s="73"/>
      <c r="E109" s="318"/>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row>
    <row r="110" spans="3:119" s="305" customFormat="1" ht="18.75">
      <c r="C110" s="73"/>
      <c r="E110" s="318"/>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row>
    <row r="111" spans="3:119" s="305" customFormat="1" ht="18.75">
      <c r="C111" s="73"/>
      <c r="E111" s="318"/>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row>
    <row r="112" spans="3:119" s="305" customFormat="1" ht="18.75">
      <c r="C112" s="73"/>
      <c r="E112" s="318"/>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row>
    <row r="113" spans="3:119" s="305" customFormat="1" ht="18.75">
      <c r="C113" s="73"/>
      <c r="E113" s="318"/>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row>
    <row r="114" spans="3:119" s="305" customFormat="1" ht="18.75">
      <c r="C114" s="73"/>
      <c r="E114" s="318"/>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row>
    <row r="115" spans="3:119" s="305" customFormat="1" ht="18.75">
      <c r="C115" s="73"/>
      <c r="E115" s="318"/>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row>
    <row r="116" spans="3:119" s="305" customFormat="1" ht="18.75">
      <c r="C116" s="73"/>
      <c r="E116" s="318"/>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row>
    <row r="117" spans="3:119" s="305" customFormat="1" ht="18.75">
      <c r="C117" s="73"/>
      <c r="E117" s="318"/>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row>
    <row r="118" spans="3:119" s="305" customFormat="1" ht="18.75">
      <c r="C118" s="73"/>
      <c r="E118" s="3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row>
    <row r="119" spans="3:119" s="305" customFormat="1" ht="18.75">
      <c r="C119" s="73"/>
      <c r="E119" s="318"/>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row>
    <row r="120" spans="3:119" s="305" customFormat="1" ht="18.75">
      <c r="C120" s="73"/>
      <c r="E120" s="318"/>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row>
    <row r="121" spans="3:119" s="305" customFormat="1" ht="18.75">
      <c r="C121" s="73"/>
      <c r="E121" s="318"/>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row>
    <row r="122" spans="3:119" s="305" customFormat="1" ht="18.75">
      <c r="C122" s="73"/>
      <c r="E122" s="318"/>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row>
    <row r="123" spans="3:119" s="305" customFormat="1" ht="18.75">
      <c r="C123" s="73"/>
      <c r="E123" s="318"/>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row>
    <row r="124" spans="3:119" s="305" customFormat="1" ht="18.75">
      <c r="C124" s="73"/>
      <c r="E124" s="318"/>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row>
    <row r="125" spans="3:119" s="305" customFormat="1" ht="18.75">
      <c r="C125" s="73"/>
      <c r="E125" s="318"/>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row>
    <row r="126" spans="3:119" s="305" customFormat="1" ht="18.75">
      <c r="C126" s="73"/>
      <c r="E126" s="318"/>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row>
    <row r="127" spans="3:119" s="305" customFormat="1" ht="18.75">
      <c r="C127" s="73"/>
      <c r="E127" s="318"/>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row>
    <row r="128" spans="3:119" s="305" customFormat="1" ht="18.75">
      <c r="C128" s="73"/>
      <c r="E128" s="31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row>
    <row r="129" spans="3:119" s="305" customFormat="1" ht="18.75">
      <c r="C129" s="73"/>
      <c r="E129" s="318"/>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row>
    <row r="130" spans="3:119" s="305" customFormat="1" ht="18.75">
      <c r="C130" s="73"/>
      <c r="E130" s="318"/>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row>
    <row r="131" spans="3:119" s="305" customFormat="1" ht="18.75">
      <c r="C131" s="73"/>
      <c r="E131" s="318"/>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row>
    <row r="132" spans="3:119" s="305" customFormat="1" ht="18.75">
      <c r="C132" s="73"/>
      <c r="E132" s="318"/>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row>
    <row r="133" spans="3:119" s="305" customFormat="1" ht="18.75">
      <c r="C133" s="73"/>
      <c r="E133" s="318"/>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row>
    <row r="134" spans="3:119" s="305" customFormat="1" ht="18.75">
      <c r="C134" s="73"/>
      <c r="E134" s="318"/>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row>
    <row r="135" spans="3:119" s="305" customFormat="1" ht="18.75">
      <c r="C135" s="73"/>
      <c r="E135" s="318"/>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row>
    <row r="136" spans="3:119" s="305" customFormat="1" ht="18.75">
      <c r="C136" s="73"/>
      <c r="E136" s="318"/>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row>
    <row r="137" spans="3:119" s="305" customFormat="1" ht="18.75">
      <c r="C137" s="73"/>
      <c r="E137" s="318"/>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row>
    <row r="138" spans="3:119" s="305" customFormat="1" ht="18.75">
      <c r="C138" s="73"/>
      <c r="E138" s="31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row>
    <row r="139" spans="3:119" s="305" customFormat="1" ht="18.75">
      <c r="C139" s="73"/>
      <c r="E139" s="318"/>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row>
    <row r="140" spans="3:119" s="305" customFormat="1" ht="18.75">
      <c r="C140" s="73"/>
      <c r="E140" s="318"/>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row>
    <row r="141" spans="3:119" s="305" customFormat="1" ht="18.75">
      <c r="C141" s="73"/>
      <c r="E141" s="318"/>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row>
    <row r="142" spans="3:119" s="305" customFormat="1" ht="18.75">
      <c r="C142" s="73"/>
      <c r="E142" s="318"/>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row>
    <row r="143" spans="3:119" s="305" customFormat="1" ht="18.75">
      <c r="C143" s="73"/>
      <c r="E143" s="318"/>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row>
    <row r="144" spans="3:119" s="305" customFormat="1" ht="18.75">
      <c r="C144" s="73"/>
      <c r="E144" s="318"/>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row>
    <row r="145" spans="3:119" s="305" customFormat="1" ht="18.75">
      <c r="C145" s="73"/>
      <c r="E145" s="318"/>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row>
    <row r="146" spans="3:119" s="305" customFormat="1" ht="18.75">
      <c r="C146" s="73"/>
      <c r="E146" s="318"/>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row>
    <row r="147" spans="3:119" s="305" customFormat="1" ht="18.75">
      <c r="C147" s="73"/>
      <c r="E147" s="318"/>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row>
    <row r="148" spans="3:119" s="305" customFormat="1" ht="18.75">
      <c r="C148" s="73"/>
      <c r="E148" s="31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row>
    <row r="149" spans="3:119" s="305" customFormat="1" ht="18.75">
      <c r="C149" s="73"/>
      <c r="E149" s="318"/>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row>
    <row r="150" spans="3:119" s="305" customFormat="1" ht="18.75">
      <c r="C150" s="73"/>
      <c r="E150" s="318"/>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row>
    <row r="151" spans="3:119" s="305" customFormat="1" ht="18.75">
      <c r="C151" s="73"/>
      <c r="E151" s="318"/>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row>
    <row r="152" spans="3:119" s="305" customFormat="1" ht="18.75">
      <c r="C152" s="73"/>
      <c r="E152" s="318"/>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row>
    <row r="153" spans="3:119" s="305" customFormat="1" ht="18.75">
      <c r="C153" s="73"/>
      <c r="E153" s="318"/>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row>
    <row r="154" spans="3:119" s="305" customFormat="1" ht="18.75">
      <c r="C154" s="73"/>
      <c r="E154" s="318"/>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row>
    <row r="155" spans="3:119" s="305" customFormat="1" ht="18.75">
      <c r="C155" s="73"/>
      <c r="E155" s="318"/>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row>
    <row r="156" spans="3:119" s="305" customFormat="1" ht="18.75">
      <c r="C156" s="73"/>
      <c r="E156" s="318"/>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row>
    <row r="157" spans="3:119" s="305" customFormat="1" ht="18.75">
      <c r="C157" s="73"/>
      <c r="E157" s="318"/>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row>
    <row r="158" spans="3:119" s="305" customFormat="1" ht="18.75">
      <c r="C158" s="73"/>
      <c r="E158" s="31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row>
    <row r="159" spans="3:119" s="305" customFormat="1" ht="18.75">
      <c r="C159" s="73"/>
      <c r="E159" s="318"/>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row>
    <row r="160" spans="3:119" s="305" customFormat="1" ht="18.75">
      <c r="C160" s="73"/>
      <c r="E160" s="318"/>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row>
    <row r="161" spans="3:119" s="305" customFormat="1" ht="18.75">
      <c r="C161" s="73"/>
      <c r="E161" s="318"/>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row>
    <row r="162" spans="3:119" s="305" customFormat="1" ht="18.75">
      <c r="C162" s="73"/>
      <c r="E162" s="318"/>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row>
    <row r="163" spans="3:119" s="305" customFormat="1" ht="18.75">
      <c r="C163" s="73"/>
      <c r="E163" s="318"/>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row>
    <row r="164" spans="3:119" s="305" customFormat="1" ht="18.75">
      <c r="C164" s="73"/>
      <c r="E164" s="318"/>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row>
    <row r="165" spans="3:119" s="305" customFormat="1" ht="18.75">
      <c r="C165" s="73"/>
      <c r="E165" s="318"/>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row>
    <row r="166" spans="3:119" s="305" customFormat="1" ht="18.75">
      <c r="C166" s="73"/>
      <c r="E166" s="318"/>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row>
    <row r="167" spans="3:119" s="305" customFormat="1" ht="18.75">
      <c r="C167" s="73"/>
      <c r="E167" s="318"/>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row>
    <row r="168" spans="3:119" s="305" customFormat="1" ht="18.75">
      <c r="C168" s="73"/>
      <c r="E168" s="31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row>
    <row r="169" spans="3:119" s="305" customFormat="1" ht="18.75">
      <c r="C169" s="73"/>
      <c r="E169" s="318"/>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row>
    <row r="170" spans="3:119" s="305" customFormat="1" ht="18.75">
      <c r="C170" s="73"/>
      <c r="E170" s="318"/>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row>
    <row r="171" spans="3:119" s="305" customFormat="1" ht="18.75">
      <c r="C171" s="73"/>
      <c r="E171" s="318"/>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row>
    <row r="172" spans="3:119" s="305" customFormat="1" ht="18.75">
      <c r="C172" s="73"/>
      <c r="E172" s="318"/>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row>
    <row r="173" spans="3:119" s="305" customFormat="1" ht="18.75">
      <c r="C173" s="73"/>
      <c r="E173" s="318"/>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row>
    <row r="174" spans="3:119" s="305" customFormat="1" ht="18.75">
      <c r="C174" s="73"/>
      <c r="E174" s="318"/>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row>
    <row r="175" spans="3:119" s="305" customFormat="1" ht="18.75">
      <c r="C175" s="73"/>
      <c r="E175" s="318"/>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row>
    <row r="176" spans="3:119" s="305" customFormat="1" ht="18.75">
      <c r="C176" s="73"/>
      <c r="E176" s="318"/>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row>
    <row r="177" spans="3:119" s="305" customFormat="1" ht="18.75">
      <c r="C177" s="73"/>
      <c r="E177" s="318"/>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row>
    <row r="178" spans="3:119" s="305" customFormat="1" ht="18.75">
      <c r="C178" s="73"/>
      <c r="E178" s="31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row>
    <row r="179" spans="3:119" s="305" customFormat="1" ht="18.75">
      <c r="C179" s="73"/>
      <c r="E179" s="318"/>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row>
    <row r="180" spans="3:119" s="305" customFormat="1" ht="18.75">
      <c r="C180" s="73"/>
      <c r="E180" s="318"/>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row>
    <row r="181" spans="3:119" s="305" customFormat="1" ht="18.75">
      <c r="C181" s="73"/>
      <c r="E181" s="318"/>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row>
    <row r="182" spans="3:119" s="305" customFormat="1" ht="18.75">
      <c r="C182" s="73"/>
      <c r="E182" s="318"/>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row>
    <row r="183" spans="3:119" s="305" customFormat="1" ht="18.75">
      <c r="C183" s="73"/>
      <c r="E183" s="318"/>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row>
    <row r="184" spans="3:119" s="305" customFormat="1" ht="18.75">
      <c r="C184" s="73"/>
      <c r="E184" s="318"/>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row>
    <row r="185" spans="3:119" s="305" customFormat="1" ht="18.75">
      <c r="C185" s="73"/>
      <c r="E185" s="318"/>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row>
    <row r="186" spans="3:119" s="305" customFormat="1" ht="18.75">
      <c r="C186" s="73"/>
      <c r="E186" s="318"/>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row>
    <row r="187" spans="3:119" s="305" customFormat="1" ht="18.75">
      <c r="C187" s="73"/>
      <c r="E187" s="318"/>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row>
    <row r="188" spans="3:119" s="305" customFormat="1" ht="18.75">
      <c r="C188" s="73"/>
      <c r="E188" s="31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row>
    <row r="189" spans="3:119" s="305" customFormat="1" ht="18.75">
      <c r="C189" s="73"/>
      <c r="E189" s="318"/>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row>
    <row r="190" spans="3:119" s="305" customFormat="1" ht="18.75">
      <c r="C190" s="73"/>
      <c r="E190" s="318"/>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row>
    <row r="191" spans="3:119" s="305" customFormat="1" ht="18.75">
      <c r="C191" s="73"/>
      <c r="E191" s="318"/>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row>
    <row r="192" spans="3:119" s="305" customFormat="1" ht="18.75">
      <c r="C192" s="73"/>
      <c r="E192" s="318"/>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row>
    <row r="193" spans="3:119" s="305" customFormat="1" ht="18.75">
      <c r="C193" s="73"/>
      <c r="E193" s="318"/>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row>
    <row r="194" spans="3:119" s="305" customFormat="1" ht="18.75">
      <c r="C194" s="73"/>
      <c r="E194" s="318"/>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row>
    <row r="195" spans="3:119" s="305" customFormat="1" ht="18.75">
      <c r="C195" s="73"/>
      <c r="E195" s="318"/>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row>
    <row r="196" spans="3:119" s="305" customFormat="1" ht="18.75">
      <c r="C196" s="73"/>
      <c r="E196" s="318"/>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row>
    <row r="197" spans="3:119" s="305" customFormat="1" ht="18.75">
      <c r="C197" s="73"/>
      <c r="E197" s="318"/>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row>
    <row r="198" spans="3:119" s="305" customFormat="1" ht="18.75">
      <c r="C198" s="73"/>
      <c r="E198" s="31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row>
    <row r="199" spans="3:119" s="305" customFormat="1" ht="18.75">
      <c r="C199" s="73"/>
      <c r="E199" s="318"/>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row>
    <row r="200" spans="3:119" s="305" customFormat="1" ht="18.75">
      <c r="C200" s="73"/>
      <c r="E200" s="318"/>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row>
    <row r="201" spans="3:119" s="305" customFormat="1" ht="18.75">
      <c r="C201" s="73"/>
      <c r="E201" s="318"/>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row>
    <row r="202" spans="3:119" s="305" customFormat="1" ht="18.75">
      <c r="C202" s="73"/>
      <c r="E202" s="318"/>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row>
    <row r="203" spans="3:119" s="305" customFormat="1" ht="18.75">
      <c r="C203" s="73"/>
      <c r="E203" s="318"/>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row>
    <row r="204" spans="3:119" s="305" customFormat="1" ht="18.75">
      <c r="C204" s="73"/>
      <c r="E204" s="318"/>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row>
    <row r="205" spans="3:119" s="305" customFormat="1" ht="18.75">
      <c r="C205" s="73"/>
      <c r="E205" s="318"/>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row>
    <row r="206" spans="3:119" s="305" customFormat="1" ht="18.75">
      <c r="C206" s="73"/>
      <c r="E206" s="318"/>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row>
    <row r="207" spans="3:119" s="305" customFormat="1" ht="18.75">
      <c r="C207" s="73"/>
      <c r="E207" s="318"/>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row>
    <row r="208" spans="3:119" s="305" customFormat="1" ht="18.75">
      <c r="C208" s="73"/>
      <c r="E208" s="31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row>
    <row r="209" spans="3:119" s="305" customFormat="1" ht="18.75">
      <c r="C209" s="73"/>
      <c r="E209" s="318"/>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row>
    <row r="210" spans="3:119" s="305" customFormat="1" ht="18.75">
      <c r="C210" s="73"/>
      <c r="E210" s="318"/>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row>
    <row r="211" spans="3:119" s="305" customFormat="1" ht="18.75">
      <c r="C211" s="73"/>
      <c r="E211" s="318"/>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row>
    <row r="212" spans="3:119" s="305" customFormat="1" ht="18.75">
      <c r="C212" s="73"/>
      <c r="E212" s="318"/>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row>
    <row r="213" spans="3:119" s="305" customFormat="1" ht="18.75">
      <c r="C213" s="73"/>
      <c r="E213" s="318"/>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row>
    <row r="214" spans="3:119" s="305" customFormat="1" ht="18.75">
      <c r="C214" s="73"/>
      <c r="E214" s="318"/>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row>
    <row r="215" spans="3:119" s="305" customFormat="1" ht="18.75">
      <c r="C215" s="73"/>
      <c r="E215" s="318"/>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row>
    <row r="216" spans="3:119" s="305" customFormat="1" ht="18.75">
      <c r="C216" s="73"/>
      <c r="E216" s="318"/>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row>
    <row r="217" spans="3:119" s="305" customFormat="1" ht="18.75">
      <c r="C217" s="73"/>
      <c r="E217" s="318"/>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row>
    <row r="218" spans="3:119" s="305" customFormat="1" ht="18.75">
      <c r="C218" s="73"/>
      <c r="E218" s="3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row>
    <row r="219" spans="3:119" s="305" customFormat="1" ht="18.75">
      <c r="C219" s="73"/>
      <c r="E219" s="318"/>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row>
    <row r="220" spans="3:119" s="305" customFormat="1" ht="18.75">
      <c r="C220" s="73"/>
      <c r="E220" s="318"/>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row>
    <row r="221" spans="3:119" s="305" customFormat="1" ht="18.75">
      <c r="C221" s="73"/>
      <c r="E221" s="318"/>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row>
    <row r="222" spans="3:119" s="305" customFormat="1" ht="18.75">
      <c r="C222" s="73"/>
      <c r="E222" s="318"/>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row>
    <row r="223" spans="3:119" s="305" customFormat="1" ht="18.75">
      <c r="C223" s="73"/>
      <c r="E223" s="318"/>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row>
    <row r="224" spans="3:119" s="305" customFormat="1" ht="18.75">
      <c r="C224" s="73"/>
      <c r="E224" s="318"/>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row>
    <row r="225" spans="3:119" s="305" customFormat="1" ht="18.75">
      <c r="C225" s="73"/>
      <c r="E225" s="318"/>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row>
    <row r="226" spans="3:119" s="305" customFormat="1" ht="18.75">
      <c r="C226" s="73"/>
      <c r="E226" s="318"/>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row>
    <row r="227" spans="3:119" s="305" customFormat="1" ht="18.75">
      <c r="C227" s="73"/>
      <c r="E227" s="318"/>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row>
    <row r="228" spans="3:119" s="305" customFormat="1" ht="18.75">
      <c r="C228" s="73"/>
      <c r="E228" s="31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row>
    <row r="229" spans="3:119" s="305" customFormat="1" ht="18.75">
      <c r="C229" s="73"/>
      <c r="E229" s="318"/>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row>
    <row r="230" spans="3:119" s="305" customFormat="1" ht="18.75">
      <c r="C230" s="73"/>
      <c r="E230" s="318"/>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row>
    <row r="231" spans="3:119" s="305" customFormat="1" ht="18.75">
      <c r="C231" s="73"/>
      <c r="E231" s="318"/>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row>
    <row r="232" spans="3:119" s="305" customFormat="1" ht="18.75">
      <c r="C232" s="73"/>
      <c r="E232" s="318"/>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row>
    <row r="233" spans="3:119" s="305" customFormat="1" ht="18.75">
      <c r="C233" s="73"/>
      <c r="E233" s="318"/>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row>
    <row r="234" spans="3:119" s="305" customFormat="1" ht="18.75">
      <c r="C234" s="73"/>
      <c r="E234" s="318"/>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row>
    <row r="235" spans="3:119" s="305" customFormat="1" ht="18.75">
      <c r="C235" s="73"/>
      <c r="E235" s="318"/>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row>
    <row r="236" spans="3:119" s="305" customFormat="1" ht="18.75">
      <c r="C236" s="73"/>
      <c r="E236" s="318"/>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row>
    <row r="237" spans="3:119" s="305" customFormat="1" ht="18.75">
      <c r="C237" s="73"/>
      <c r="E237" s="318"/>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row>
    <row r="238" spans="3:119" s="305" customFormat="1" ht="18.75">
      <c r="C238" s="73"/>
      <c r="E238" s="31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row>
    <row r="239" spans="3:119" s="305" customFormat="1" ht="18.75">
      <c r="C239" s="73"/>
      <c r="E239" s="318"/>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row>
    <row r="240" spans="3:119" s="305" customFormat="1" ht="18.75">
      <c r="C240" s="73"/>
      <c r="E240" s="318"/>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row>
    <row r="241" spans="3:119" s="305" customFormat="1" ht="18.75">
      <c r="C241" s="73"/>
      <c r="E241" s="318"/>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row>
    <row r="242" spans="3:119" s="305" customFormat="1" ht="18.75">
      <c r="C242" s="73"/>
      <c r="E242" s="318"/>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row>
    <row r="243" spans="3:119" s="305" customFormat="1" ht="18.75">
      <c r="C243" s="73"/>
      <c r="E243" s="318"/>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row>
    <row r="244" spans="3:119" s="305" customFormat="1" ht="18.75">
      <c r="C244" s="73"/>
      <c r="E244" s="318"/>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row>
    <row r="245" spans="3:119" s="305" customFormat="1" ht="18.75">
      <c r="C245" s="73"/>
      <c r="E245" s="318"/>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row>
    <row r="246" spans="3:119" s="305" customFormat="1" ht="18.75">
      <c r="C246" s="73"/>
      <c r="E246" s="318"/>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row>
    <row r="247" spans="3:119" s="305" customFormat="1" ht="18.75">
      <c r="C247" s="73"/>
      <c r="E247" s="318"/>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row>
    <row r="248" spans="3:119" s="305" customFormat="1" ht="18.75">
      <c r="C248" s="73"/>
      <c r="E248" s="31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row>
    <row r="249" spans="3:119" s="305" customFormat="1" ht="18.75">
      <c r="C249" s="73"/>
      <c r="E249" s="318"/>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row>
    <row r="250" spans="3:119" s="305" customFormat="1" ht="18.75">
      <c r="C250" s="73"/>
      <c r="E250" s="318"/>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row>
    <row r="251" spans="3:119" s="305" customFormat="1" ht="18.75">
      <c r="C251" s="73"/>
      <c r="E251" s="318"/>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row>
    <row r="252" spans="3:119" s="305" customFormat="1" ht="18.75">
      <c r="C252" s="73"/>
      <c r="E252" s="318"/>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row>
  </sheetData>
  <sheetProtection/>
  <mergeCells count="3">
    <mergeCell ref="B5:E5"/>
    <mergeCell ref="D9:D12"/>
    <mergeCell ref="D27:D31"/>
  </mergeCells>
  <printOptions/>
  <pageMargins left="1.1811023622047245" right="0.3937007874015748" top="0.7874015748031497" bottom="0.7874015748031497" header="0.31496062992125984" footer="0.31496062992125984"/>
  <pageSetup firstPageNumber="20" useFirstPageNumber="1" horizontalDpi="600" verticalDpi="600" orientation="portrait" paperSize="9" scale="50" r:id="rId1"/>
  <headerFooter alignWithMargins="0">
    <oddHeader>&amp;C&amp;14&amp;P</oddHeader>
  </headerFooter>
</worksheet>
</file>

<file path=xl/worksheets/sheet7.xml><?xml version="1.0" encoding="utf-8"?>
<worksheet xmlns="http://schemas.openxmlformats.org/spreadsheetml/2006/main" xmlns:r="http://schemas.openxmlformats.org/officeDocument/2006/relationships">
  <sheetPr>
    <tabColor indexed="20"/>
    <pageSetUpPr fitToPage="1"/>
  </sheetPr>
  <dimension ref="A1:Y132"/>
  <sheetViews>
    <sheetView view="pageBreakPreview" zoomScale="80" zoomScaleSheetLayoutView="80" zoomScalePageLayoutView="0" workbookViewId="0" topLeftCell="A1">
      <pane xSplit="2" ySplit="9" topLeftCell="C10" activePane="bottomRight" state="frozen"/>
      <selection pane="topLeft" activeCell="C70" sqref="C70"/>
      <selection pane="topRight" activeCell="C70" sqref="C70"/>
      <selection pane="bottomLeft" activeCell="C70" sqref="C70"/>
      <selection pane="bottomRight" activeCell="A23" sqref="A23:IV30"/>
    </sheetView>
  </sheetViews>
  <sheetFormatPr defaultColWidth="9.00390625" defaultRowHeight="12.75"/>
  <cols>
    <col min="1" max="1" width="13.25390625" style="31" customWidth="1"/>
    <col min="2" max="2" width="33.875" style="31" customWidth="1"/>
    <col min="3" max="3" width="20.75390625" style="31" customWidth="1"/>
    <col min="4" max="4" width="16.625" style="31" customWidth="1"/>
    <col min="5" max="5" width="18.75390625" style="31" customWidth="1"/>
    <col min="6" max="6" width="18.375" style="31" customWidth="1"/>
    <col min="7" max="7" width="16.375" style="31" customWidth="1"/>
    <col min="8" max="8" width="13.375" style="31" bestFit="1" customWidth="1"/>
    <col min="9" max="9" width="9.125" style="31" customWidth="1"/>
    <col min="10" max="10" width="14.125" style="31" customWidth="1"/>
    <col min="11" max="11" width="9.125" style="31" customWidth="1"/>
    <col min="12" max="12" width="15.375" style="31" customWidth="1"/>
    <col min="13" max="13" width="15.875" style="31" customWidth="1"/>
    <col min="14" max="14" width="16.875" style="31" customWidth="1"/>
    <col min="15" max="15" width="17.125" style="31" customWidth="1"/>
    <col min="16" max="16384" width="9.125" style="31" customWidth="1"/>
  </cols>
  <sheetData>
    <row r="1" spans="3:6" ht="18.75">
      <c r="C1" s="36"/>
      <c r="D1" s="36"/>
      <c r="E1" s="53" t="s">
        <v>351</v>
      </c>
      <c r="F1" s="52"/>
    </row>
    <row r="2" spans="3:6" ht="18.75">
      <c r="C2" s="36"/>
      <c r="D2" s="36"/>
      <c r="E2" s="53" t="s">
        <v>185</v>
      </c>
      <c r="F2" s="52"/>
    </row>
    <row r="3" spans="3:6" ht="18.75">
      <c r="C3" s="36"/>
      <c r="D3" s="36"/>
      <c r="E3" s="53"/>
      <c r="F3" s="52"/>
    </row>
    <row r="5" spans="1:6" ht="18.75">
      <c r="A5" s="388" t="s">
        <v>226</v>
      </c>
      <c r="B5" s="388"/>
      <c r="C5" s="388"/>
      <c r="D5" s="388"/>
      <c r="E5" s="388"/>
      <c r="F5" s="388"/>
    </row>
    <row r="7" ht="15.75">
      <c r="F7" s="51" t="s">
        <v>429</v>
      </c>
    </row>
    <row r="8" spans="1:6" ht="30" customHeight="1">
      <c r="A8" s="389" t="s">
        <v>447</v>
      </c>
      <c r="B8" s="389" t="s">
        <v>285</v>
      </c>
      <c r="C8" s="389" t="s">
        <v>152</v>
      </c>
      <c r="D8" s="389" t="s">
        <v>284</v>
      </c>
      <c r="E8" s="389"/>
      <c r="F8" s="390" t="s">
        <v>241</v>
      </c>
    </row>
    <row r="9" spans="1:6" ht="31.5">
      <c r="A9" s="389"/>
      <c r="B9" s="389"/>
      <c r="C9" s="389"/>
      <c r="D9" s="33" t="s">
        <v>241</v>
      </c>
      <c r="E9" s="33" t="s">
        <v>234</v>
      </c>
      <c r="F9" s="391"/>
    </row>
    <row r="10" spans="1:6" ht="15.75">
      <c r="A10" s="35">
        <v>1</v>
      </c>
      <c r="B10" s="35">
        <v>2</v>
      </c>
      <c r="C10" s="35">
        <v>3</v>
      </c>
      <c r="D10" s="35">
        <v>4</v>
      </c>
      <c r="E10" s="34">
        <v>5</v>
      </c>
      <c r="F10" s="35">
        <v>6</v>
      </c>
    </row>
    <row r="11" spans="1:8" ht="16.5">
      <c r="A11" s="35">
        <v>200000</v>
      </c>
      <c r="B11" s="37" t="s">
        <v>233</v>
      </c>
      <c r="C11" s="70">
        <v>-50000</v>
      </c>
      <c r="D11" s="70">
        <v>0</v>
      </c>
      <c r="E11" s="70">
        <v>0</v>
      </c>
      <c r="F11" s="70">
        <v>-50000</v>
      </c>
      <c r="H11" s="56"/>
    </row>
    <row r="12" spans="1:8" ht="31.5">
      <c r="A12" s="35">
        <v>208000</v>
      </c>
      <c r="B12" s="37" t="s">
        <v>379</v>
      </c>
      <c r="C12" s="70">
        <v>-50000</v>
      </c>
      <c r="D12" s="70">
        <v>0</v>
      </c>
      <c r="E12" s="70">
        <v>0</v>
      </c>
      <c r="F12" s="100">
        <v>-50000</v>
      </c>
      <c r="H12" s="56"/>
    </row>
    <row r="13" spans="1:10" ht="16.5">
      <c r="A13" s="35">
        <v>208100</v>
      </c>
      <c r="B13" s="37" t="s">
        <v>171</v>
      </c>
      <c r="C13" s="70"/>
      <c r="D13" s="70"/>
      <c r="E13" s="70"/>
      <c r="F13" s="70">
        <v>0</v>
      </c>
      <c r="G13" s="32"/>
      <c r="H13" s="56"/>
      <c r="J13" s="32"/>
    </row>
    <row r="14" spans="1:8" ht="16.5">
      <c r="A14" s="35">
        <v>208200</v>
      </c>
      <c r="B14" s="37" t="s">
        <v>395</v>
      </c>
      <c r="C14" s="70">
        <v>50000</v>
      </c>
      <c r="D14" s="70">
        <v>0</v>
      </c>
      <c r="E14" s="70">
        <v>0</v>
      </c>
      <c r="F14" s="70">
        <v>50000</v>
      </c>
      <c r="G14" s="32"/>
      <c r="H14" s="56"/>
    </row>
    <row r="15" spans="1:10" ht="63">
      <c r="A15" s="35">
        <v>208400</v>
      </c>
      <c r="B15" s="37" t="s">
        <v>191</v>
      </c>
      <c r="C15" s="70">
        <v>0</v>
      </c>
      <c r="D15" s="70"/>
      <c r="E15" s="70">
        <v>0</v>
      </c>
      <c r="F15" s="70">
        <v>0</v>
      </c>
      <c r="G15" s="32"/>
      <c r="H15" s="56"/>
      <c r="J15" s="32"/>
    </row>
    <row r="16" spans="1:15" s="55" customFormat="1" ht="31.5">
      <c r="A16" s="33"/>
      <c r="B16" s="54" t="s">
        <v>192</v>
      </c>
      <c r="C16" s="71">
        <v>-50000</v>
      </c>
      <c r="D16" s="71">
        <v>0</v>
      </c>
      <c r="E16" s="71">
        <v>0</v>
      </c>
      <c r="F16" s="71">
        <v>-50000</v>
      </c>
      <c r="G16" s="94"/>
      <c r="H16" s="56"/>
      <c r="L16" s="31"/>
      <c r="M16" s="31"/>
      <c r="N16" s="31"/>
      <c r="O16" s="31"/>
    </row>
    <row r="17" spans="1:10" ht="31.5">
      <c r="A17" s="35">
        <v>600000</v>
      </c>
      <c r="B17" s="37" t="s">
        <v>227</v>
      </c>
      <c r="C17" s="70">
        <v>-50000</v>
      </c>
      <c r="D17" s="70">
        <v>0</v>
      </c>
      <c r="E17" s="70">
        <v>0</v>
      </c>
      <c r="F17" s="70">
        <v>-50000</v>
      </c>
      <c r="H17" s="56"/>
      <c r="J17" s="32"/>
    </row>
    <row r="18" spans="1:8" ht="16.5">
      <c r="A18" s="35">
        <v>602000</v>
      </c>
      <c r="B18" s="37" t="s">
        <v>172</v>
      </c>
      <c r="C18" s="70">
        <v>-50000</v>
      </c>
      <c r="D18" s="70">
        <v>0</v>
      </c>
      <c r="E18" s="70">
        <v>0</v>
      </c>
      <c r="F18" s="70">
        <v>-50000</v>
      </c>
      <c r="H18" s="56"/>
    </row>
    <row r="19" spans="1:8" ht="16.5">
      <c r="A19" s="35">
        <v>602100</v>
      </c>
      <c r="B19" s="37" t="s">
        <v>171</v>
      </c>
      <c r="C19" s="70">
        <v>0</v>
      </c>
      <c r="D19" s="70">
        <v>0</v>
      </c>
      <c r="E19" s="70">
        <v>0</v>
      </c>
      <c r="F19" s="70">
        <v>0</v>
      </c>
      <c r="H19" s="56"/>
    </row>
    <row r="20" spans="1:8" ht="16.5">
      <c r="A20" s="35">
        <v>602200</v>
      </c>
      <c r="B20" s="37" t="s">
        <v>395</v>
      </c>
      <c r="C20" s="70">
        <v>50000</v>
      </c>
      <c r="D20" s="70">
        <v>0</v>
      </c>
      <c r="E20" s="70">
        <v>0</v>
      </c>
      <c r="F20" s="70">
        <v>50000</v>
      </c>
      <c r="H20" s="56"/>
    </row>
    <row r="21" spans="1:8" ht="63">
      <c r="A21" s="35">
        <v>602400</v>
      </c>
      <c r="B21" s="37" t="s">
        <v>191</v>
      </c>
      <c r="C21" s="70">
        <v>0</v>
      </c>
      <c r="D21" s="70">
        <v>0</v>
      </c>
      <c r="E21" s="70">
        <v>0</v>
      </c>
      <c r="F21" s="70">
        <v>0</v>
      </c>
      <c r="H21" s="56"/>
    </row>
    <row r="22" spans="1:15" s="55" customFormat="1" ht="47.25">
      <c r="A22" s="33"/>
      <c r="B22" s="54" t="s">
        <v>228</v>
      </c>
      <c r="C22" s="71">
        <v>-50000</v>
      </c>
      <c r="D22" s="71">
        <v>0</v>
      </c>
      <c r="E22" s="71">
        <v>0</v>
      </c>
      <c r="F22" s="71">
        <v>-50000</v>
      </c>
      <c r="H22" s="56"/>
      <c r="L22" s="31"/>
      <c r="M22" s="31"/>
      <c r="N22" s="31"/>
      <c r="O22" s="31"/>
    </row>
    <row r="23" ht="15.75">
      <c r="D23" s="32"/>
    </row>
    <row r="24" spans="3:4" ht="15.75">
      <c r="C24" s="56"/>
      <c r="D24" s="32"/>
    </row>
    <row r="25" spans="2:6" ht="15.75">
      <c r="B25" s="55"/>
      <c r="C25" s="129"/>
      <c r="D25" s="129"/>
      <c r="E25" s="129"/>
      <c r="F25" s="129"/>
    </row>
    <row r="26" spans="2:8" ht="15.75">
      <c r="B26" s="55"/>
      <c r="C26" s="130"/>
      <c r="D26" s="130"/>
      <c r="E26" s="130"/>
      <c r="F26" s="130"/>
      <c r="G26" s="121"/>
      <c r="H26" s="56"/>
    </row>
    <row r="27" spans="2:7" ht="16.5">
      <c r="B27" s="80"/>
      <c r="C27" s="140"/>
      <c r="D27" s="122"/>
      <c r="E27" s="122"/>
      <c r="F27" s="122"/>
      <c r="G27" s="121"/>
    </row>
    <row r="28" spans="2:7" ht="16.5">
      <c r="B28" s="80"/>
      <c r="C28" s="81"/>
      <c r="D28" s="82"/>
      <c r="E28" s="83"/>
      <c r="F28" s="81"/>
      <c r="G28" s="121"/>
    </row>
    <row r="29" spans="3:7" ht="15.75">
      <c r="C29" s="79"/>
      <c r="D29" s="79"/>
      <c r="E29" s="79"/>
      <c r="F29" s="121"/>
      <c r="G29" s="121"/>
    </row>
    <row r="30" spans="3:25" ht="37.5" customHeight="1">
      <c r="C30" s="85"/>
      <c r="D30" s="85"/>
      <c r="E30" s="85"/>
      <c r="F30" s="90"/>
      <c r="G30"/>
      <c r="H30"/>
      <c r="I30"/>
      <c r="J30"/>
      <c r="K30"/>
      <c r="L30"/>
      <c r="M30"/>
      <c r="N30"/>
      <c r="O30"/>
      <c r="P30"/>
      <c r="Q30"/>
      <c r="R30"/>
      <c r="S30"/>
      <c r="T30"/>
      <c r="U30"/>
      <c r="V30"/>
      <c r="W30"/>
      <c r="X30"/>
      <c r="Y30"/>
    </row>
    <row r="31" spans="3:25" ht="15.75">
      <c r="C31" s="86"/>
      <c r="D31" s="86"/>
      <c r="E31" s="86"/>
      <c r="F31"/>
      <c r="G31"/>
      <c r="H31"/>
      <c r="I31"/>
      <c r="J31"/>
      <c r="K31"/>
      <c r="L31"/>
      <c r="M31"/>
      <c r="N31"/>
      <c r="O31"/>
      <c r="P31"/>
      <c r="Q31"/>
      <c r="R31"/>
      <c r="S31"/>
      <c r="T31"/>
      <c r="U31"/>
      <c r="V31"/>
      <c r="W31"/>
      <c r="X31"/>
      <c r="Y31"/>
    </row>
    <row r="32" spans="3:25" ht="15.75">
      <c r="C32"/>
      <c r="D32"/>
      <c r="E32"/>
      <c r="F32"/>
      <c r="G32"/>
      <c r="H32"/>
      <c r="I32"/>
      <c r="J32"/>
      <c r="K32"/>
      <c r="L32"/>
      <c r="M32"/>
      <c r="N32"/>
      <c r="O32"/>
      <c r="P32"/>
      <c r="Q32"/>
      <c r="R32"/>
      <c r="S32"/>
      <c r="T32"/>
      <c r="U32"/>
      <c r="V32"/>
      <c r="W32"/>
      <c r="X32"/>
      <c r="Y32"/>
    </row>
    <row r="33" spans="3:25" ht="15.75">
      <c r="C33"/>
      <c r="D33"/>
      <c r="E33" s="85"/>
      <c r="F33"/>
      <c r="G33" s="85"/>
      <c r="H33"/>
      <c r="I33"/>
      <c r="J33"/>
      <c r="K33"/>
      <c r="L33"/>
      <c r="M33"/>
      <c r="N33"/>
      <c r="O33"/>
      <c r="P33"/>
      <c r="Q33"/>
      <c r="R33"/>
      <c r="S33"/>
      <c r="T33"/>
      <c r="U33"/>
      <c r="V33"/>
      <c r="W33"/>
      <c r="X33"/>
      <c r="Y33"/>
    </row>
    <row r="34" spans="3:25" ht="15.75">
      <c r="C34"/>
      <c r="D34"/>
      <c r="E34"/>
      <c r="F34"/>
      <c r="G34"/>
      <c r="H34"/>
      <c r="I34"/>
      <c r="J34"/>
      <c r="K34"/>
      <c r="L34"/>
      <c r="M34"/>
      <c r="N34"/>
      <c r="O34"/>
      <c r="P34"/>
      <c r="Q34"/>
      <c r="R34"/>
      <c r="S34"/>
      <c r="T34"/>
      <c r="U34"/>
      <c r="V34"/>
      <c r="W34"/>
      <c r="X34"/>
      <c r="Y34"/>
    </row>
    <row r="35" spans="3:25" ht="15.75">
      <c r="C35"/>
      <c r="D35"/>
      <c r="E35"/>
      <c r="F35"/>
      <c r="G35"/>
      <c r="H35"/>
      <c r="I35"/>
      <c r="J35"/>
      <c r="K35"/>
      <c r="L35"/>
      <c r="M35"/>
      <c r="N35"/>
      <c r="O35"/>
      <c r="P35"/>
      <c r="Q35"/>
      <c r="R35"/>
      <c r="S35"/>
      <c r="T35"/>
      <c r="U35"/>
      <c r="V35"/>
      <c r="W35"/>
      <c r="X35"/>
      <c r="Y35"/>
    </row>
    <row r="36" spans="3:25" ht="15.75">
      <c r="C36"/>
      <c r="D36"/>
      <c r="E36"/>
      <c r="F36"/>
      <c r="G36"/>
      <c r="H36"/>
      <c r="I36"/>
      <c r="J36"/>
      <c r="K36"/>
      <c r="L36"/>
      <c r="M36"/>
      <c r="N36"/>
      <c r="O36"/>
      <c r="P36"/>
      <c r="Q36"/>
      <c r="R36"/>
      <c r="S36"/>
      <c r="T36"/>
      <c r="U36"/>
      <c r="V36"/>
      <c r="W36"/>
      <c r="X36"/>
      <c r="Y36"/>
    </row>
    <row r="37" spans="3:25" ht="15.75">
      <c r="C37"/>
      <c r="D37"/>
      <c r="E37"/>
      <c r="F37"/>
      <c r="G37"/>
      <c r="H37"/>
      <c r="I37"/>
      <c r="J37"/>
      <c r="K37"/>
      <c r="L37"/>
      <c r="M37"/>
      <c r="N37"/>
      <c r="O37"/>
      <c r="P37"/>
      <c r="Q37"/>
      <c r="R37"/>
      <c r="S37"/>
      <c r="T37"/>
      <c r="U37"/>
      <c r="V37"/>
      <c r="W37"/>
      <c r="X37"/>
      <c r="Y37"/>
    </row>
    <row r="38" spans="3:25" ht="15.75">
      <c r="C38"/>
      <c r="D38"/>
      <c r="E38"/>
      <c r="F38"/>
      <c r="G38"/>
      <c r="H38"/>
      <c r="I38"/>
      <c r="J38"/>
      <c r="K38"/>
      <c r="L38"/>
      <c r="M38"/>
      <c r="N38"/>
      <c r="O38"/>
      <c r="P38"/>
      <c r="Q38"/>
      <c r="R38"/>
      <c r="S38"/>
      <c r="T38"/>
      <c r="U38"/>
      <c r="V38"/>
      <c r="W38"/>
      <c r="X38"/>
      <c r="Y38"/>
    </row>
    <row r="39" spans="3:25" ht="15.75">
      <c r="C39"/>
      <c r="D39"/>
      <c r="E39"/>
      <c r="F39"/>
      <c r="G39"/>
      <c r="H39"/>
      <c r="I39"/>
      <c r="J39"/>
      <c r="K39"/>
      <c r="L39"/>
      <c r="M39"/>
      <c r="N39"/>
      <c r="O39"/>
      <c r="P39"/>
      <c r="Q39"/>
      <c r="R39"/>
      <c r="S39"/>
      <c r="T39"/>
      <c r="U39"/>
      <c r="V39"/>
      <c r="W39"/>
      <c r="X39"/>
      <c r="Y39"/>
    </row>
    <row r="40" spans="3:25" ht="15.75">
      <c r="C40"/>
      <c r="D40"/>
      <c r="E40"/>
      <c r="F40"/>
      <c r="G40"/>
      <c r="H40"/>
      <c r="I40"/>
      <c r="J40"/>
      <c r="K40"/>
      <c r="L40"/>
      <c r="M40"/>
      <c r="N40"/>
      <c r="O40"/>
      <c r="P40"/>
      <c r="Q40"/>
      <c r="R40"/>
      <c r="S40"/>
      <c r="T40"/>
      <c r="U40"/>
      <c r="V40"/>
      <c r="W40"/>
      <c r="X40"/>
      <c r="Y40"/>
    </row>
    <row r="41" spans="3:25" ht="15.75">
      <c r="C41"/>
      <c r="D41"/>
      <c r="E41"/>
      <c r="F41"/>
      <c r="G41"/>
      <c r="H41"/>
      <c r="I41"/>
      <c r="J41"/>
      <c r="K41"/>
      <c r="L41"/>
      <c r="M41"/>
      <c r="N41"/>
      <c r="O41"/>
      <c r="P41"/>
      <c r="Q41"/>
      <c r="R41"/>
      <c r="S41"/>
      <c r="T41"/>
      <c r="U41"/>
      <c r="V41"/>
      <c r="W41"/>
      <c r="X41"/>
      <c r="Y41"/>
    </row>
    <row r="42" spans="3:25" ht="15.75">
      <c r="C42"/>
      <c r="D42"/>
      <c r="E42"/>
      <c r="F42"/>
      <c r="G42"/>
      <c r="H42"/>
      <c r="I42"/>
      <c r="J42"/>
      <c r="K42"/>
      <c r="L42"/>
      <c r="M42"/>
      <c r="N42"/>
      <c r="O42"/>
      <c r="P42"/>
      <c r="Q42"/>
      <c r="R42"/>
      <c r="S42"/>
      <c r="T42"/>
      <c r="U42"/>
      <c r="V42"/>
      <c r="W42"/>
      <c r="X42"/>
      <c r="Y42"/>
    </row>
    <row r="43" spans="3:25" ht="15.75">
      <c r="C43"/>
      <c r="D43"/>
      <c r="E43"/>
      <c r="F43"/>
      <c r="G43"/>
      <c r="H43"/>
      <c r="I43"/>
      <c r="J43"/>
      <c r="K43"/>
      <c r="L43"/>
      <c r="M43"/>
      <c r="N43"/>
      <c r="O43"/>
      <c r="P43"/>
      <c r="Q43"/>
      <c r="R43"/>
      <c r="S43"/>
      <c r="T43"/>
      <c r="U43"/>
      <c r="V43"/>
      <c r="W43"/>
      <c r="X43"/>
      <c r="Y43"/>
    </row>
    <row r="44" spans="3:25" ht="15.75">
      <c r="C44"/>
      <c r="D44"/>
      <c r="E44"/>
      <c r="F44"/>
      <c r="G44"/>
      <c r="H44"/>
      <c r="I44"/>
      <c r="J44"/>
      <c r="K44"/>
      <c r="L44"/>
      <c r="M44"/>
      <c r="N44"/>
      <c r="O44"/>
      <c r="P44"/>
      <c r="Q44"/>
      <c r="R44"/>
      <c r="S44"/>
      <c r="T44"/>
      <c r="U44"/>
      <c r="V44"/>
      <c r="W44"/>
      <c r="X44"/>
      <c r="Y44"/>
    </row>
    <row r="45" spans="3:25" ht="15.75">
      <c r="C45"/>
      <c r="D45"/>
      <c r="E45"/>
      <c r="F45"/>
      <c r="G45"/>
      <c r="H45"/>
      <c r="I45"/>
      <c r="J45"/>
      <c r="K45"/>
      <c r="L45"/>
      <c r="M45"/>
      <c r="N45"/>
      <c r="O45"/>
      <c r="P45"/>
      <c r="Q45"/>
      <c r="R45"/>
      <c r="S45"/>
      <c r="T45"/>
      <c r="U45"/>
      <c r="V45"/>
      <c r="W45"/>
      <c r="X45"/>
      <c r="Y45"/>
    </row>
    <row r="46" spans="3:25" ht="15.75">
      <c r="C46"/>
      <c r="D46"/>
      <c r="E46"/>
      <c r="F46"/>
      <c r="G46"/>
      <c r="H46"/>
      <c r="I46"/>
      <c r="J46"/>
      <c r="K46"/>
      <c r="L46"/>
      <c r="M46"/>
      <c r="N46"/>
      <c r="O46"/>
      <c r="P46"/>
      <c r="Q46"/>
      <c r="R46"/>
      <c r="S46"/>
      <c r="T46"/>
      <c r="U46"/>
      <c r="V46"/>
      <c r="W46"/>
      <c r="X46"/>
      <c r="Y46"/>
    </row>
    <row r="47" spans="3:25" ht="15.75">
      <c r="C47"/>
      <c r="D47"/>
      <c r="E47"/>
      <c r="F47"/>
      <c r="G47"/>
      <c r="H47"/>
      <c r="I47"/>
      <c r="J47"/>
      <c r="K47"/>
      <c r="L47"/>
      <c r="M47"/>
      <c r="N47"/>
      <c r="O47"/>
      <c r="P47"/>
      <c r="Q47"/>
      <c r="R47"/>
      <c r="S47"/>
      <c r="T47"/>
      <c r="U47"/>
      <c r="V47"/>
      <c r="W47"/>
      <c r="X47"/>
      <c r="Y47"/>
    </row>
    <row r="48" spans="3:25" ht="15.75">
      <c r="C48"/>
      <c r="D48"/>
      <c r="E48"/>
      <c r="F48"/>
      <c r="G48"/>
      <c r="H48"/>
      <c r="I48"/>
      <c r="J48"/>
      <c r="K48"/>
      <c r="L48"/>
      <c r="M48"/>
      <c r="N48"/>
      <c r="O48"/>
      <c r="P48"/>
      <c r="Q48"/>
      <c r="R48"/>
      <c r="S48"/>
      <c r="T48"/>
      <c r="U48"/>
      <c r="V48"/>
      <c r="W48"/>
      <c r="X48"/>
      <c r="Y48"/>
    </row>
    <row r="49" spans="3:25" ht="15.75">
      <c r="C49"/>
      <c r="D49"/>
      <c r="E49"/>
      <c r="F49"/>
      <c r="G49"/>
      <c r="H49"/>
      <c r="I49"/>
      <c r="J49"/>
      <c r="K49"/>
      <c r="L49"/>
      <c r="M49"/>
      <c r="N49"/>
      <c r="O49"/>
      <c r="P49"/>
      <c r="Q49"/>
      <c r="R49"/>
      <c r="S49"/>
      <c r="T49"/>
      <c r="U49"/>
      <c r="V49"/>
      <c r="W49"/>
      <c r="X49"/>
      <c r="Y49"/>
    </row>
    <row r="50" spans="3:25" ht="15.75">
      <c r="C50"/>
      <c r="D50"/>
      <c r="E50"/>
      <c r="F50"/>
      <c r="G50"/>
      <c r="H50"/>
      <c r="I50"/>
      <c r="J50"/>
      <c r="K50"/>
      <c r="L50"/>
      <c r="M50"/>
      <c r="N50"/>
      <c r="O50"/>
      <c r="P50"/>
      <c r="Q50"/>
      <c r="R50"/>
      <c r="S50"/>
      <c r="T50"/>
      <c r="U50"/>
      <c r="V50"/>
      <c r="W50"/>
      <c r="X50"/>
      <c r="Y50"/>
    </row>
    <row r="51" spans="3:25" ht="15.75">
      <c r="C51"/>
      <c r="D51"/>
      <c r="E51"/>
      <c r="F51"/>
      <c r="G51"/>
      <c r="H51"/>
      <c r="I51"/>
      <c r="J51"/>
      <c r="K51"/>
      <c r="L51"/>
      <c r="M51"/>
      <c r="N51"/>
      <c r="O51"/>
      <c r="P51"/>
      <c r="Q51"/>
      <c r="R51"/>
      <c r="S51"/>
      <c r="T51"/>
      <c r="U51"/>
      <c r="V51"/>
      <c r="W51"/>
      <c r="X51"/>
      <c r="Y51"/>
    </row>
    <row r="52" spans="3:25" ht="15.75">
      <c r="C52"/>
      <c r="D52"/>
      <c r="E52"/>
      <c r="F52"/>
      <c r="G52"/>
      <c r="H52"/>
      <c r="I52"/>
      <c r="J52"/>
      <c r="K52"/>
      <c r="L52"/>
      <c r="M52"/>
      <c r="N52"/>
      <c r="O52"/>
      <c r="P52"/>
      <c r="Q52"/>
      <c r="R52"/>
      <c r="S52"/>
      <c r="T52"/>
      <c r="U52"/>
      <c r="V52"/>
      <c r="W52"/>
      <c r="X52"/>
      <c r="Y52"/>
    </row>
    <row r="53" spans="3:25" ht="15.75">
      <c r="C53"/>
      <c r="D53"/>
      <c r="E53"/>
      <c r="F53"/>
      <c r="G53"/>
      <c r="H53"/>
      <c r="I53"/>
      <c r="J53"/>
      <c r="K53"/>
      <c r="L53"/>
      <c r="M53"/>
      <c r="N53"/>
      <c r="O53"/>
      <c r="P53"/>
      <c r="Q53"/>
      <c r="R53"/>
      <c r="S53"/>
      <c r="T53"/>
      <c r="U53"/>
      <c r="V53"/>
      <c r="W53"/>
      <c r="X53"/>
      <c r="Y53"/>
    </row>
    <row r="54" spans="3:25" ht="15.75">
      <c r="C54"/>
      <c r="D54"/>
      <c r="E54"/>
      <c r="F54"/>
      <c r="G54"/>
      <c r="H54"/>
      <c r="I54"/>
      <c r="J54"/>
      <c r="K54"/>
      <c r="L54"/>
      <c r="M54"/>
      <c r="N54"/>
      <c r="O54"/>
      <c r="P54"/>
      <c r="Q54"/>
      <c r="R54"/>
      <c r="S54"/>
      <c r="T54"/>
      <c r="U54"/>
      <c r="V54"/>
      <c r="W54"/>
      <c r="X54"/>
      <c r="Y54"/>
    </row>
    <row r="55" spans="3:25" ht="15.75">
      <c r="C55"/>
      <c r="D55"/>
      <c r="E55"/>
      <c r="F55"/>
      <c r="G55"/>
      <c r="H55"/>
      <c r="I55"/>
      <c r="J55"/>
      <c r="K55"/>
      <c r="L55"/>
      <c r="M55"/>
      <c r="N55"/>
      <c r="O55"/>
      <c r="P55"/>
      <c r="Q55"/>
      <c r="R55"/>
      <c r="S55"/>
      <c r="T55"/>
      <c r="U55"/>
      <c r="V55"/>
      <c r="W55"/>
      <c r="X55"/>
      <c r="Y55"/>
    </row>
    <row r="56" spans="3:25" ht="15.75">
      <c r="C56"/>
      <c r="D56"/>
      <c r="E56"/>
      <c r="F56"/>
      <c r="G56"/>
      <c r="H56"/>
      <c r="I56"/>
      <c r="J56"/>
      <c r="K56"/>
      <c r="L56"/>
      <c r="M56"/>
      <c r="N56"/>
      <c r="O56"/>
      <c r="P56"/>
      <c r="Q56"/>
      <c r="R56"/>
      <c r="S56"/>
      <c r="T56"/>
      <c r="U56"/>
      <c r="V56"/>
      <c r="W56"/>
      <c r="X56"/>
      <c r="Y56"/>
    </row>
    <row r="57" spans="3:25" ht="15.75">
      <c r="C57"/>
      <c r="D57"/>
      <c r="E57"/>
      <c r="F57"/>
      <c r="G57"/>
      <c r="H57"/>
      <c r="I57"/>
      <c r="J57"/>
      <c r="K57"/>
      <c r="L57"/>
      <c r="M57"/>
      <c r="N57"/>
      <c r="O57"/>
      <c r="P57"/>
      <c r="Q57"/>
      <c r="R57"/>
      <c r="S57"/>
      <c r="T57"/>
      <c r="U57"/>
      <c r="V57"/>
      <c r="W57"/>
      <c r="X57"/>
      <c r="Y57"/>
    </row>
    <row r="58" spans="3:25" ht="15.75">
      <c r="C58"/>
      <c r="D58"/>
      <c r="E58"/>
      <c r="F58"/>
      <c r="G58"/>
      <c r="H58"/>
      <c r="I58"/>
      <c r="J58"/>
      <c r="K58"/>
      <c r="L58"/>
      <c r="M58"/>
      <c r="N58"/>
      <c r="O58"/>
      <c r="P58"/>
      <c r="Q58"/>
      <c r="R58"/>
      <c r="S58"/>
      <c r="T58"/>
      <c r="U58"/>
      <c r="V58"/>
      <c r="W58"/>
      <c r="X58"/>
      <c r="Y58"/>
    </row>
    <row r="59" spans="3:25" ht="15.75">
      <c r="C59"/>
      <c r="D59"/>
      <c r="E59"/>
      <c r="F59"/>
      <c r="G59"/>
      <c r="H59"/>
      <c r="I59"/>
      <c r="J59"/>
      <c r="K59"/>
      <c r="L59"/>
      <c r="M59"/>
      <c r="N59"/>
      <c r="O59"/>
      <c r="P59"/>
      <c r="Q59"/>
      <c r="R59"/>
      <c r="S59"/>
      <c r="T59"/>
      <c r="U59"/>
      <c r="V59"/>
      <c r="W59"/>
      <c r="X59"/>
      <c r="Y59"/>
    </row>
    <row r="60" spans="3:25" ht="15.75">
      <c r="C60"/>
      <c r="D60"/>
      <c r="E60"/>
      <c r="F60"/>
      <c r="G60"/>
      <c r="H60"/>
      <c r="I60"/>
      <c r="J60"/>
      <c r="K60"/>
      <c r="L60"/>
      <c r="M60"/>
      <c r="N60"/>
      <c r="O60"/>
      <c r="P60"/>
      <c r="Q60"/>
      <c r="R60"/>
      <c r="S60"/>
      <c r="T60"/>
      <c r="U60"/>
      <c r="V60"/>
      <c r="W60"/>
      <c r="X60"/>
      <c r="Y60"/>
    </row>
    <row r="61" spans="3:25" ht="15.75">
      <c r="C61"/>
      <c r="D61"/>
      <c r="E61"/>
      <c r="F61"/>
      <c r="G61"/>
      <c r="H61"/>
      <c r="I61"/>
      <c r="J61"/>
      <c r="K61"/>
      <c r="L61"/>
      <c r="M61"/>
      <c r="N61"/>
      <c r="O61"/>
      <c r="P61"/>
      <c r="Q61"/>
      <c r="R61"/>
      <c r="S61"/>
      <c r="T61"/>
      <c r="U61"/>
      <c r="V61"/>
      <c r="W61"/>
      <c r="X61"/>
      <c r="Y61"/>
    </row>
    <row r="62" spans="3:25" ht="15.75">
      <c r="C62"/>
      <c r="D62"/>
      <c r="E62"/>
      <c r="F62"/>
      <c r="G62"/>
      <c r="H62"/>
      <c r="I62"/>
      <c r="J62"/>
      <c r="K62"/>
      <c r="L62"/>
      <c r="M62"/>
      <c r="N62"/>
      <c r="O62"/>
      <c r="P62"/>
      <c r="Q62"/>
      <c r="R62"/>
      <c r="S62"/>
      <c r="T62"/>
      <c r="U62"/>
      <c r="V62"/>
      <c r="W62"/>
      <c r="X62"/>
      <c r="Y62"/>
    </row>
    <row r="63" spans="3:25" ht="15.75">
      <c r="C63"/>
      <c r="D63"/>
      <c r="E63"/>
      <c r="F63"/>
      <c r="G63"/>
      <c r="H63"/>
      <c r="I63"/>
      <c r="J63"/>
      <c r="K63"/>
      <c r="L63"/>
      <c r="M63"/>
      <c r="N63"/>
      <c r="O63"/>
      <c r="P63"/>
      <c r="Q63"/>
      <c r="R63"/>
      <c r="S63"/>
      <c r="T63"/>
      <c r="U63"/>
      <c r="V63"/>
      <c r="W63"/>
      <c r="X63"/>
      <c r="Y63"/>
    </row>
    <row r="64" spans="3:25" ht="15.75">
      <c r="C64"/>
      <c r="D64"/>
      <c r="E64"/>
      <c r="F64"/>
      <c r="G64"/>
      <c r="H64"/>
      <c r="I64"/>
      <c r="J64"/>
      <c r="K64"/>
      <c r="L64"/>
      <c r="M64"/>
      <c r="N64"/>
      <c r="O64"/>
      <c r="P64"/>
      <c r="Q64"/>
      <c r="R64"/>
      <c r="S64"/>
      <c r="T64"/>
      <c r="U64"/>
      <c r="V64"/>
      <c r="W64"/>
      <c r="X64"/>
      <c r="Y64"/>
    </row>
    <row r="65" spans="3:25" ht="15.75">
      <c r="C65"/>
      <c r="D65"/>
      <c r="E65"/>
      <c r="F65"/>
      <c r="G65"/>
      <c r="H65"/>
      <c r="I65"/>
      <c r="J65"/>
      <c r="K65"/>
      <c r="L65"/>
      <c r="M65"/>
      <c r="N65"/>
      <c r="O65"/>
      <c r="P65"/>
      <c r="Q65"/>
      <c r="R65"/>
      <c r="S65"/>
      <c r="T65"/>
      <c r="U65"/>
      <c r="V65"/>
      <c r="W65"/>
      <c r="X65"/>
      <c r="Y65"/>
    </row>
    <row r="66" spans="3:25" ht="15.75">
      <c r="C66"/>
      <c r="D66"/>
      <c r="E66"/>
      <c r="F66"/>
      <c r="G66"/>
      <c r="H66"/>
      <c r="I66"/>
      <c r="J66"/>
      <c r="K66"/>
      <c r="L66"/>
      <c r="M66"/>
      <c r="N66"/>
      <c r="O66"/>
      <c r="P66"/>
      <c r="Q66"/>
      <c r="R66"/>
      <c r="S66"/>
      <c r="T66"/>
      <c r="U66"/>
      <c r="V66"/>
      <c r="W66"/>
      <c r="X66"/>
      <c r="Y66"/>
    </row>
    <row r="67" spans="3:25" ht="15.75">
      <c r="C67"/>
      <c r="D67"/>
      <c r="E67"/>
      <c r="F67"/>
      <c r="G67"/>
      <c r="H67"/>
      <c r="I67"/>
      <c r="J67"/>
      <c r="K67"/>
      <c r="L67"/>
      <c r="M67"/>
      <c r="N67"/>
      <c r="O67"/>
      <c r="P67"/>
      <c r="Q67"/>
      <c r="R67"/>
      <c r="S67"/>
      <c r="T67"/>
      <c r="U67"/>
      <c r="V67"/>
      <c r="W67"/>
      <c r="X67"/>
      <c r="Y67"/>
    </row>
    <row r="68" spans="3:25" ht="15.75">
      <c r="C68"/>
      <c r="D68"/>
      <c r="E68"/>
      <c r="F68"/>
      <c r="G68"/>
      <c r="H68"/>
      <c r="I68"/>
      <c r="J68"/>
      <c r="K68"/>
      <c r="L68"/>
      <c r="M68"/>
      <c r="N68"/>
      <c r="O68"/>
      <c r="P68"/>
      <c r="Q68"/>
      <c r="R68"/>
      <c r="S68"/>
      <c r="T68"/>
      <c r="U68"/>
      <c r="V68"/>
      <c r="W68"/>
      <c r="X68"/>
      <c r="Y68"/>
    </row>
    <row r="69" spans="3:25" ht="15.75">
      <c r="C69"/>
      <c r="D69"/>
      <c r="E69"/>
      <c r="F69"/>
      <c r="G69"/>
      <c r="H69"/>
      <c r="I69"/>
      <c r="J69"/>
      <c r="K69"/>
      <c r="L69"/>
      <c r="M69"/>
      <c r="N69"/>
      <c r="O69"/>
      <c r="P69"/>
      <c r="Q69"/>
      <c r="R69"/>
      <c r="S69"/>
      <c r="T69"/>
      <c r="U69"/>
      <c r="V69"/>
      <c r="W69"/>
      <c r="X69"/>
      <c r="Y69"/>
    </row>
    <row r="70" spans="3:25" ht="15.75">
      <c r="C70"/>
      <c r="D70"/>
      <c r="E70"/>
      <c r="F70"/>
      <c r="G70">
        <f>41579.6+243.3-41579.6</f>
        <v>243.3000000000029</v>
      </c>
      <c r="H70"/>
      <c r="I70"/>
      <c r="J70"/>
      <c r="K70"/>
      <c r="L70"/>
      <c r="M70"/>
      <c r="N70"/>
      <c r="O70"/>
      <c r="P70"/>
      <c r="Q70"/>
      <c r="R70"/>
      <c r="S70"/>
      <c r="T70"/>
      <c r="U70"/>
      <c r="V70"/>
      <c r="W70"/>
      <c r="X70"/>
      <c r="Y70"/>
    </row>
    <row r="71" spans="3:25" ht="15.75">
      <c r="C71"/>
      <c r="D71"/>
      <c r="E71"/>
      <c r="F71"/>
      <c r="G71"/>
      <c r="H71"/>
      <c r="I71"/>
      <c r="J71"/>
      <c r="K71"/>
      <c r="L71"/>
      <c r="M71"/>
      <c r="N71"/>
      <c r="O71"/>
      <c r="P71"/>
      <c r="Q71"/>
      <c r="R71"/>
      <c r="S71"/>
      <c r="T71"/>
      <c r="U71"/>
      <c r="V71"/>
      <c r="W71"/>
      <c r="X71"/>
      <c r="Y71"/>
    </row>
    <row r="72" spans="3:25" ht="15.75">
      <c r="C72"/>
      <c r="D72"/>
      <c r="E72"/>
      <c r="F72"/>
      <c r="G72"/>
      <c r="H72"/>
      <c r="I72"/>
      <c r="J72"/>
      <c r="K72"/>
      <c r="L72"/>
      <c r="M72"/>
      <c r="N72"/>
      <c r="O72"/>
      <c r="P72"/>
      <c r="Q72"/>
      <c r="R72"/>
      <c r="S72"/>
      <c r="T72"/>
      <c r="U72"/>
      <c r="V72"/>
      <c r="W72"/>
      <c r="X72"/>
      <c r="Y72"/>
    </row>
    <row r="73" spans="3:25" ht="15.75">
      <c r="C73"/>
      <c r="D73"/>
      <c r="E73"/>
      <c r="F73"/>
      <c r="G73"/>
      <c r="H73"/>
      <c r="I73"/>
      <c r="J73"/>
      <c r="K73"/>
      <c r="L73"/>
      <c r="M73"/>
      <c r="N73"/>
      <c r="O73"/>
      <c r="P73"/>
      <c r="Q73"/>
      <c r="R73"/>
      <c r="S73"/>
      <c r="T73"/>
      <c r="U73"/>
      <c r="V73"/>
      <c r="W73"/>
      <c r="X73"/>
      <c r="Y73"/>
    </row>
    <row r="74" spans="3:25" ht="15.75">
      <c r="C74"/>
      <c r="D74"/>
      <c r="E74"/>
      <c r="F74"/>
      <c r="G74"/>
      <c r="H74"/>
      <c r="I74"/>
      <c r="J74"/>
      <c r="K74"/>
      <c r="L74"/>
      <c r="M74"/>
      <c r="N74"/>
      <c r="O74"/>
      <c r="P74"/>
      <c r="Q74"/>
      <c r="R74"/>
      <c r="S74"/>
      <c r="T74"/>
      <c r="U74"/>
      <c r="V74"/>
      <c r="W74"/>
      <c r="X74"/>
      <c r="Y74"/>
    </row>
    <row r="75" spans="3:25" ht="15.75">
      <c r="C75"/>
      <c r="D75"/>
      <c r="E75"/>
      <c r="F75"/>
      <c r="G75"/>
      <c r="H75"/>
      <c r="I75"/>
      <c r="J75"/>
      <c r="K75"/>
      <c r="L75"/>
      <c r="M75"/>
      <c r="N75"/>
      <c r="O75"/>
      <c r="P75"/>
      <c r="Q75"/>
      <c r="R75"/>
      <c r="S75"/>
      <c r="T75"/>
      <c r="U75"/>
      <c r="V75"/>
      <c r="W75"/>
      <c r="X75"/>
      <c r="Y75"/>
    </row>
    <row r="76" spans="3:25" ht="15.75">
      <c r="C76"/>
      <c r="D76"/>
      <c r="E76"/>
      <c r="F76"/>
      <c r="G76"/>
      <c r="H76"/>
      <c r="I76"/>
      <c r="J76"/>
      <c r="K76"/>
      <c r="L76"/>
      <c r="M76"/>
      <c r="N76"/>
      <c r="O76"/>
      <c r="P76"/>
      <c r="Q76"/>
      <c r="R76"/>
      <c r="S76"/>
      <c r="T76"/>
      <c r="U76"/>
      <c r="V76"/>
      <c r="W76"/>
      <c r="X76"/>
      <c r="Y76"/>
    </row>
    <row r="77" spans="3:25" ht="15.75">
      <c r="C77"/>
      <c r="D77"/>
      <c r="E77"/>
      <c r="F77"/>
      <c r="G77"/>
      <c r="H77"/>
      <c r="I77"/>
      <c r="J77"/>
      <c r="K77"/>
      <c r="L77"/>
      <c r="M77"/>
      <c r="N77"/>
      <c r="O77"/>
      <c r="P77"/>
      <c r="Q77"/>
      <c r="R77"/>
      <c r="S77"/>
      <c r="T77"/>
      <c r="U77"/>
      <c r="V77"/>
      <c r="W77"/>
      <c r="X77"/>
      <c r="Y77"/>
    </row>
    <row r="78" spans="3:25" ht="15.75">
      <c r="C78"/>
      <c r="D78"/>
      <c r="E78"/>
      <c r="F78"/>
      <c r="G78"/>
      <c r="H78"/>
      <c r="I78"/>
      <c r="J78"/>
      <c r="K78"/>
      <c r="L78"/>
      <c r="M78"/>
      <c r="N78"/>
      <c r="O78"/>
      <c r="P78"/>
      <c r="Q78"/>
      <c r="R78"/>
      <c r="S78"/>
      <c r="T78"/>
      <c r="U78"/>
      <c r="V78"/>
      <c r="W78"/>
      <c r="X78"/>
      <c r="Y78"/>
    </row>
    <row r="79" spans="3:25" ht="15.75">
      <c r="C79"/>
      <c r="D79"/>
      <c r="E79"/>
      <c r="F79"/>
      <c r="G79"/>
      <c r="H79"/>
      <c r="I79"/>
      <c r="J79"/>
      <c r="K79"/>
      <c r="L79"/>
      <c r="M79"/>
      <c r="N79"/>
      <c r="O79"/>
      <c r="P79"/>
      <c r="Q79"/>
      <c r="R79"/>
      <c r="S79"/>
      <c r="T79"/>
      <c r="U79"/>
      <c r="V79"/>
      <c r="W79"/>
      <c r="X79"/>
      <c r="Y79"/>
    </row>
    <row r="80" spans="3:25" ht="15.75">
      <c r="C80"/>
      <c r="D80"/>
      <c r="E80"/>
      <c r="F80"/>
      <c r="G80"/>
      <c r="H80"/>
      <c r="I80"/>
      <c r="J80"/>
      <c r="K80"/>
      <c r="L80"/>
      <c r="M80"/>
      <c r="N80"/>
      <c r="O80"/>
      <c r="P80"/>
      <c r="Q80"/>
      <c r="R80"/>
      <c r="S80"/>
      <c r="T80"/>
      <c r="U80"/>
      <c r="V80"/>
      <c r="W80"/>
      <c r="X80"/>
      <c r="Y80"/>
    </row>
    <row r="81" spans="3:25" ht="15.75">
      <c r="C81"/>
      <c r="D81"/>
      <c r="E81"/>
      <c r="F81"/>
      <c r="G81"/>
      <c r="H81"/>
      <c r="I81"/>
      <c r="J81"/>
      <c r="K81"/>
      <c r="L81"/>
      <c r="M81"/>
      <c r="N81"/>
      <c r="O81"/>
      <c r="P81"/>
      <c r="Q81"/>
      <c r="R81"/>
      <c r="S81"/>
      <c r="T81"/>
      <c r="U81"/>
      <c r="V81"/>
      <c r="W81"/>
      <c r="X81"/>
      <c r="Y81"/>
    </row>
    <row r="82" spans="3:25" ht="15.75">
      <c r="C82"/>
      <c r="D82"/>
      <c r="E82"/>
      <c r="F82"/>
      <c r="G82"/>
      <c r="H82"/>
      <c r="I82"/>
      <c r="J82"/>
      <c r="K82"/>
      <c r="L82"/>
      <c r="M82"/>
      <c r="N82"/>
      <c r="O82"/>
      <c r="P82"/>
      <c r="Q82"/>
      <c r="R82"/>
      <c r="S82"/>
      <c r="T82"/>
      <c r="U82"/>
      <c r="V82"/>
      <c r="W82"/>
      <c r="X82"/>
      <c r="Y82"/>
    </row>
    <row r="83" spans="3:25" ht="15.75">
      <c r="C83"/>
      <c r="D83"/>
      <c r="E83"/>
      <c r="F83"/>
      <c r="G83"/>
      <c r="H83"/>
      <c r="I83"/>
      <c r="J83"/>
      <c r="K83"/>
      <c r="L83"/>
      <c r="M83"/>
      <c r="N83"/>
      <c r="O83"/>
      <c r="P83"/>
      <c r="Q83"/>
      <c r="R83"/>
      <c r="S83"/>
      <c r="T83"/>
      <c r="U83"/>
      <c r="V83"/>
      <c r="W83"/>
      <c r="X83"/>
      <c r="Y83"/>
    </row>
    <row r="84" spans="3:25" ht="15.75">
      <c r="C84"/>
      <c r="D84"/>
      <c r="E84"/>
      <c r="F84"/>
      <c r="G84"/>
      <c r="H84"/>
      <c r="I84"/>
      <c r="J84"/>
      <c r="K84"/>
      <c r="L84"/>
      <c r="M84"/>
      <c r="N84"/>
      <c r="O84"/>
      <c r="P84"/>
      <c r="Q84"/>
      <c r="R84"/>
      <c r="S84"/>
      <c r="T84"/>
      <c r="U84"/>
      <c r="V84"/>
      <c r="W84"/>
      <c r="X84"/>
      <c r="Y84"/>
    </row>
    <row r="85" spans="3:25" ht="15.75">
      <c r="C85"/>
      <c r="D85"/>
      <c r="E85"/>
      <c r="F85"/>
      <c r="G85"/>
      <c r="H85"/>
      <c r="I85"/>
      <c r="J85"/>
      <c r="K85"/>
      <c r="L85"/>
      <c r="M85"/>
      <c r="N85"/>
      <c r="O85"/>
      <c r="P85"/>
      <c r="Q85"/>
      <c r="R85"/>
      <c r="S85"/>
      <c r="T85"/>
      <c r="U85"/>
      <c r="V85"/>
      <c r="W85"/>
      <c r="X85"/>
      <c r="Y85"/>
    </row>
    <row r="86" spans="3:25" ht="15.75">
      <c r="C86"/>
      <c r="D86"/>
      <c r="E86"/>
      <c r="F86"/>
      <c r="G86"/>
      <c r="H86"/>
      <c r="I86"/>
      <c r="J86"/>
      <c r="K86"/>
      <c r="L86"/>
      <c r="M86"/>
      <c r="N86"/>
      <c r="O86"/>
      <c r="P86"/>
      <c r="Q86"/>
      <c r="R86"/>
      <c r="S86"/>
      <c r="T86"/>
      <c r="U86"/>
      <c r="V86"/>
      <c r="W86"/>
      <c r="X86"/>
      <c r="Y86"/>
    </row>
    <row r="87" spans="3:25" ht="15.75">
      <c r="C87"/>
      <c r="D87"/>
      <c r="E87"/>
      <c r="F87"/>
      <c r="G87"/>
      <c r="H87"/>
      <c r="I87"/>
      <c r="J87"/>
      <c r="K87"/>
      <c r="L87"/>
      <c r="M87"/>
      <c r="N87"/>
      <c r="O87"/>
      <c r="P87"/>
      <c r="Q87"/>
      <c r="R87"/>
      <c r="S87"/>
      <c r="T87"/>
      <c r="U87"/>
      <c r="V87"/>
      <c r="W87"/>
      <c r="X87"/>
      <c r="Y87"/>
    </row>
    <row r="88" spans="3:25" ht="15.75">
      <c r="C88"/>
      <c r="D88"/>
      <c r="E88"/>
      <c r="F88"/>
      <c r="G88"/>
      <c r="H88"/>
      <c r="I88"/>
      <c r="J88"/>
      <c r="K88"/>
      <c r="L88"/>
      <c r="M88"/>
      <c r="N88"/>
      <c r="O88"/>
      <c r="P88"/>
      <c r="Q88"/>
      <c r="R88"/>
      <c r="S88"/>
      <c r="T88"/>
      <c r="U88"/>
      <c r="V88"/>
      <c r="W88"/>
      <c r="X88"/>
      <c r="Y88"/>
    </row>
    <row r="89" spans="3:25" ht="15.75">
      <c r="C89"/>
      <c r="D89"/>
      <c r="E89"/>
      <c r="F89"/>
      <c r="G89"/>
      <c r="H89"/>
      <c r="I89"/>
      <c r="J89"/>
      <c r="K89"/>
      <c r="L89"/>
      <c r="M89"/>
      <c r="N89"/>
      <c r="O89"/>
      <c r="P89"/>
      <c r="Q89"/>
      <c r="R89"/>
      <c r="S89"/>
      <c r="T89"/>
      <c r="U89"/>
      <c r="V89"/>
      <c r="W89"/>
      <c r="X89"/>
      <c r="Y89"/>
    </row>
    <row r="90" spans="3:25" ht="15.75">
      <c r="C90"/>
      <c r="D90"/>
      <c r="E90"/>
      <c r="F90"/>
      <c r="G90"/>
      <c r="H90"/>
      <c r="I90"/>
      <c r="J90"/>
      <c r="K90"/>
      <c r="L90"/>
      <c r="M90"/>
      <c r="N90"/>
      <c r="O90"/>
      <c r="P90"/>
      <c r="Q90"/>
      <c r="R90"/>
      <c r="S90"/>
      <c r="T90"/>
      <c r="U90"/>
      <c r="V90"/>
      <c r="W90"/>
      <c r="X90"/>
      <c r="Y90"/>
    </row>
    <row r="91" spans="3:25" ht="15.75">
      <c r="C91"/>
      <c r="D91"/>
      <c r="E91"/>
      <c r="F91"/>
      <c r="G91"/>
      <c r="H91"/>
      <c r="I91"/>
      <c r="J91"/>
      <c r="K91"/>
      <c r="L91"/>
      <c r="M91"/>
      <c r="N91"/>
      <c r="O91"/>
      <c r="P91"/>
      <c r="Q91"/>
      <c r="R91"/>
      <c r="S91"/>
      <c r="T91"/>
      <c r="U91"/>
      <c r="V91"/>
      <c r="W91"/>
      <c r="X91"/>
      <c r="Y91"/>
    </row>
    <row r="92" spans="3:25" ht="15.75">
      <c r="C92"/>
      <c r="D92"/>
      <c r="E92"/>
      <c r="F92"/>
      <c r="G92"/>
      <c r="H92"/>
      <c r="I92"/>
      <c r="J92"/>
      <c r="K92"/>
      <c r="L92"/>
      <c r="M92"/>
      <c r="N92"/>
      <c r="O92"/>
      <c r="P92"/>
      <c r="Q92"/>
      <c r="R92"/>
      <c r="S92"/>
      <c r="T92"/>
      <c r="U92"/>
      <c r="V92"/>
      <c r="W92"/>
      <c r="X92"/>
      <c r="Y92"/>
    </row>
    <row r="93" spans="3:25" ht="15.75">
      <c r="C93"/>
      <c r="D93"/>
      <c r="E93"/>
      <c r="F93"/>
      <c r="G93"/>
      <c r="H93"/>
      <c r="I93"/>
      <c r="J93"/>
      <c r="K93"/>
      <c r="L93"/>
      <c r="M93"/>
      <c r="N93"/>
      <c r="O93"/>
      <c r="P93"/>
      <c r="Q93"/>
      <c r="R93"/>
      <c r="S93"/>
      <c r="T93"/>
      <c r="U93"/>
      <c r="V93"/>
      <c r="W93"/>
      <c r="X93"/>
      <c r="Y93"/>
    </row>
    <row r="94" spans="3:25" ht="15.75">
      <c r="C94"/>
      <c r="D94"/>
      <c r="E94"/>
      <c r="F94"/>
      <c r="G94"/>
      <c r="H94"/>
      <c r="I94"/>
      <c r="J94"/>
      <c r="K94"/>
      <c r="L94"/>
      <c r="M94"/>
      <c r="N94"/>
      <c r="O94"/>
      <c r="P94"/>
      <c r="Q94"/>
      <c r="R94"/>
      <c r="S94"/>
      <c r="T94"/>
      <c r="U94"/>
      <c r="V94"/>
      <c r="W94"/>
      <c r="X94"/>
      <c r="Y94"/>
    </row>
    <row r="95" spans="3:25" ht="15.75">
      <c r="C95"/>
      <c r="D95"/>
      <c r="E95"/>
      <c r="F95"/>
      <c r="G95"/>
      <c r="H95"/>
      <c r="I95"/>
      <c r="J95"/>
      <c r="K95"/>
      <c r="L95"/>
      <c r="M95"/>
      <c r="N95"/>
      <c r="O95"/>
      <c r="P95"/>
      <c r="Q95"/>
      <c r="R95"/>
      <c r="S95"/>
      <c r="T95"/>
      <c r="U95"/>
      <c r="V95"/>
      <c r="W95"/>
      <c r="X95"/>
      <c r="Y95"/>
    </row>
    <row r="96" spans="2:25" ht="15.75">
      <c r="B96" s="26"/>
      <c r="C96"/>
      <c r="D96"/>
      <c r="E96"/>
      <c r="F96"/>
      <c r="G96"/>
      <c r="H96"/>
      <c r="I96"/>
      <c r="J96"/>
      <c r="K96"/>
      <c r="L96"/>
      <c r="M96"/>
      <c r="N96"/>
      <c r="O96"/>
      <c r="P96"/>
      <c r="Q96"/>
      <c r="R96"/>
      <c r="S96"/>
      <c r="T96"/>
      <c r="U96"/>
      <c r="V96"/>
      <c r="W96"/>
      <c r="X96"/>
      <c r="Y96"/>
    </row>
    <row r="97" spans="2:25" ht="15.75">
      <c r="B97" s="26"/>
      <c r="C97"/>
      <c r="D97"/>
      <c r="E97"/>
      <c r="F97"/>
      <c r="G97"/>
      <c r="H97"/>
      <c r="I97"/>
      <c r="J97"/>
      <c r="K97"/>
      <c r="L97"/>
      <c r="M97"/>
      <c r="N97"/>
      <c r="O97"/>
      <c r="P97"/>
      <c r="Q97"/>
      <c r="R97"/>
      <c r="S97"/>
      <c r="T97"/>
      <c r="U97"/>
      <c r="V97"/>
      <c r="W97"/>
      <c r="X97"/>
      <c r="Y97"/>
    </row>
    <row r="98" spans="3:25" ht="15.75">
      <c r="C98"/>
      <c r="D98"/>
      <c r="E98"/>
      <c r="F98"/>
      <c r="G98"/>
      <c r="H98"/>
      <c r="I98"/>
      <c r="J98"/>
      <c r="K98"/>
      <c r="L98"/>
      <c r="M98"/>
      <c r="N98"/>
      <c r="O98"/>
      <c r="P98"/>
      <c r="Q98"/>
      <c r="R98"/>
      <c r="S98"/>
      <c r="T98"/>
      <c r="U98"/>
      <c r="V98"/>
      <c r="W98"/>
      <c r="X98"/>
      <c r="Y98"/>
    </row>
    <row r="99" spans="3:25" ht="15.75">
      <c r="C99"/>
      <c r="D99"/>
      <c r="E99"/>
      <c r="F99"/>
      <c r="G99"/>
      <c r="H99"/>
      <c r="I99"/>
      <c r="J99"/>
      <c r="K99"/>
      <c r="L99"/>
      <c r="M99"/>
      <c r="N99"/>
      <c r="O99"/>
      <c r="P99"/>
      <c r="Q99"/>
      <c r="R99"/>
      <c r="S99"/>
      <c r="T99"/>
      <c r="U99"/>
      <c r="V99"/>
      <c r="W99"/>
      <c r="X99"/>
      <c r="Y99"/>
    </row>
    <row r="100" spans="3:25" ht="15.75">
      <c r="C100"/>
      <c r="D100"/>
      <c r="E100"/>
      <c r="F100"/>
      <c r="G100"/>
      <c r="H100"/>
      <c r="I100"/>
      <c r="J100"/>
      <c r="K100"/>
      <c r="L100"/>
      <c r="M100"/>
      <c r="N100"/>
      <c r="O100"/>
      <c r="P100"/>
      <c r="Q100"/>
      <c r="R100"/>
      <c r="S100"/>
      <c r="T100"/>
      <c r="U100"/>
      <c r="V100"/>
      <c r="W100"/>
      <c r="X100"/>
      <c r="Y100"/>
    </row>
    <row r="101" spans="3:25" ht="15.75">
      <c r="C101"/>
      <c r="D101"/>
      <c r="E101"/>
      <c r="F101"/>
      <c r="G101"/>
      <c r="H101"/>
      <c r="I101"/>
      <c r="J101"/>
      <c r="K101"/>
      <c r="L101"/>
      <c r="M101"/>
      <c r="N101"/>
      <c r="O101"/>
      <c r="P101"/>
      <c r="Q101"/>
      <c r="R101"/>
      <c r="S101"/>
      <c r="T101"/>
      <c r="U101"/>
      <c r="V101"/>
      <c r="W101"/>
      <c r="X101"/>
      <c r="Y101"/>
    </row>
    <row r="102" spans="3:25" ht="15.75">
      <c r="C102"/>
      <c r="D102"/>
      <c r="E102"/>
      <c r="F102"/>
      <c r="G102"/>
      <c r="H102"/>
      <c r="I102"/>
      <c r="J102"/>
      <c r="K102"/>
      <c r="L102"/>
      <c r="M102"/>
      <c r="N102"/>
      <c r="O102"/>
      <c r="P102"/>
      <c r="Q102"/>
      <c r="R102"/>
      <c r="S102"/>
      <c r="T102"/>
      <c r="U102"/>
      <c r="V102"/>
      <c r="W102"/>
      <c r="X102"/>
      <c r="Y102"/>
    </row>
    <row r="103" spans="3:25" ht="15.75">
      <c r="C103"/>
      <c r="D103"/>
      <c r="E103"/>
      <c r="F103"/>
      <c r="G103"/>
      <c r="H103"/>
      <c r="I103"/>
      <c r="J103"/>
      <c r="K103"/>
      <c r="L103"/>
      <c r="M103"/>
      <c r="N103"/>
      <c r="O103"/>
      <c r="P103"/>
      <c r="Q103"/>
      <c r="R103"/>
      <c r="S103"/>
      <c r="T103"/>
      <c r="U103"/>
      <c r="V103"/>
      <c r="W103"/>
      <c r="X103"/>
      <c r="Y103"/>
    </row>
    <row r="104" spans="3:25" ht="15.75">
      <c r="C104"/>
      <c r="D104"/>
      <c r="E104"/>
      <c r="F104"/>
      <c r="G104"/>
      <c r="H104"/>
      <c r="I104"/>
      <c r="J104"/>
      <c r="K104"/>
      <c r="L104"/>
      <c r="M104"/>
      <c r="N104"/>
      <c r="O104"/>
      <c r="P104"/>
      <c r="Q104"/>
      <c r="R104"/>
      <c r="S104"/>
      <c r="T104"/>
      <c r="U104"/>
      <c r="V104"/>
      <c r="W104"/>
      <c r="X104"/>
      <c r="Y104"/>
    </row>
    <row r="105" spans="3:25" ht="15.75">
      <c r="C105"/>
      <c r="D105"/>
      <c r="E105"/>
      <c r="F105"/>
      <c r="G105"/>
      <c r="H105"/>
      <c r="I105"/>
      <c r="J105"/>
      <c r="K105"/>
      <c r="L105"/>
      <c r="M105"/>
      <c r="N105"/>
      <c r="O105"/>
      <c r="P105"/>
      <c r="Q105"/>
      <c r="R105"/>
      <c r="S105"/>
      <c r="T105"/>
      <c r="U105"/>
      <c r="V105"/>
      <c r="W105"/>
      <c r="X105"/>
      <c r="Y105"/>
    </row>
    <row r="106" spans="3:25" ht="15.75">
      <c r="C106"/>
      <c r="D106"/>
      <c r="E106"/>
      <c r="F106"/>
      <c r="G106"/>
      <c r="H106"/>
      <c r="I106"/>
      <c r="J106"/>
      <c r="K106"/>
      <c r="L106"/>
      <c r="M106"/>
      <c r="N106"/>
      <c r="O106"/>
      <c r="P106"/>
      <c r="Q106"/>
      <c r="R106"/>
      <c r="S106"/>
      <c r="T106"/>
      <c r="U106"/>
      <c r="V106"/>
      <c r="W106"/>
      <c r="X106"/>
      <c r="Y106"/>
    </row>
    <row r="107" spans="3:25" ht="15.75">
      <c r="C107"/>
      <c r="D107"/>
      <c r="E107"/>
      <c r="F107"/>
      <c r="G107"/>
      <c r="H107"/>
      <c r="I107"/>
      <c r="J107"/>
      <c r="K107"/>
      <c r="L107"/>
      <c r="M107"/>
      <c r="N107"/>
      <c r="O107"/>
      <c r="P107"/>
      <c r="Q107"/>
      <c r="R107"/>
      <c r="S107"/>
      <c r="T107"/>
      <c r="U107"/>
      <c r="V107"/>
      <c r="W107"/>
      <c r="X107"/>
      <c r="Y107"/>
    </row>
    <row r="108" spans="3:25" ht="15.75">
      <c r="C108"/>
      <c r="D108"/>
      <c r="E108"/>
      <c r="F108"/>
      <c r="G108"/>
      <c r="H108"/>
      <c r="I108"/>
      <c r="J108"/>
      <c r="K108"/>
      <c r="L108"/>
      <c r="M108"/>
      <c r="N108"/>
      <c r="O108"/>
      <c r="P108"/>
      <c r="Q108"/>
      <c r="R108"/>
      <c r="S108"/>
      <c r="T108"/>
      <c r="U108"/>
      <c r="V108"/>
      <c r="W108"/>
      <c r="X108"/>
      <c r="Y108"/>
    </row>
    <row r="109" spans="3:25" ht="15.75">
      <c r="C109"/>
      <c r="D109"/>
      <c r="E109"/>
      <c r="F109"/>
      <c r="G109"/>
      <c r="H109"/>
      <c r="I109"/>
      <c r="J109"/>
      <c r="K109"/>
      <c r="L109"/>
      <c r="M109"/>
      <c r="N109"/>
      <c r="O109"/>
      <c r="P109"/>
      <c r="Q109"/>
      <c r="R109"/>
      <c r="S109"/>
      <c r="T109"/>
      <c r="U109"/>
      <c r="V109"/>
      <c r="W109"/>
      <c r="X109"/>
      <c r="Y109"/>
    </row>
    <row r="110" spans="3:25" ht="15.75">
      <c r="C110"/>
      <c r="D110"/>
      <c r="E110"/>
      <c r="F110"/>
      <c r="G110"/>
      <c r="H110"/>
      <c r="I110"/>
      <c r="J110"/>
      <c r="K110"/>
      <c r="L110"/>
      <c r="M110"/>
      <c r="N110"/>
      <c r="O110"/>
      <c r="P110"/>
      <c r="Q110"/>
      <c r="R110"/>
      <c r="S110"/>
      <c r="T110"/>
      <c r="U110"/>
      <c r="V110"/>
      <c r="W110"/>
      <c r="X110"/>
      <c r="Y110"/>
    </row>
    <row r="111" spans="3:25" ht="15.75">
      <c r="C111"/>
      <c r="D111"/>
      <c r="E111"/>
      <c r="F111"/>
      <c r="G111"/>
      <c r="H111"/>
      <c r="I111"/>
      <c r="J111"/>
      <c r="K111"/>
      <c r="L111"/>
      <c r="M111"/>
      <c r="N111"/>
      <c r="O111"/>
      <c r="P111"/>
      <c r="Q111"/>
      <c r="R111"/>
      <c r="S111"/>
      <c r="T111"/>
      <c r="U111"/>
      <c r="V111"/>
      <c r="W111"/>
      <c r="X111"/>
      <c r="Y111"/>
    </row>
    <row r="112" spans="3:25" ht="15.75">
      <c r="C112"/>
      <c r="D112"/>
      <c r="E112"/>
      <c r="F112"/>
      <c r="G112"/>
      <c r="H112"/>
      <c r="I112"/>
      <c r="J112"/>
      <c r="K112"/>
      <c r="L112"/>
      <c r="M112"/>
      <c r="N112"/>
      <c r="O112"/>
      <c r="P112"/>
      <c r="Q112"/>
      <c r="R112"/>
      <c r="S112"/>
      <c r="T112"/>
      <c r="U112"/>
      <c r="V112"/>
      <c r="W112"/>
      <c r="X112"/>
      <c r="Y112"/>
    </row>
    <row r="113" spans="3:25" ht="15.75">
      <c r="C113"/>
      <c r="D113"/>
      <c r="E113"/>
      <c r="F113"/>
      <c r="G113"/>
      <c r="H113"/>
      <c r="I113"/>
      <c r="J113"/>
      <c r="K113"/>
      <c r="L113"/>
      <c r="M113"/>
      <c r="N113"/>
      <c r="O113"/>
      <c r="P113"/>
      <c r="Q113"/>
      <c r="R113"/>
      <c r="S113"/>
      <c r="T113"/>
      <c r="U113"/>
      <c r="V113"/>
      <c r="W113"/>
      <c r="X113"/>
      <c r="Y113"/>
    </row>
    <row r="114" spans="3:25" ht="15.75">
      <c r="C114"/>
      <c r="D114"/>
      <c r="E114"/>
      <c r="F114"/>
      <c r="G114"/>
      <c r="H114"/>
      <c r="I114"/>
      <c r="J114"/>
      <c r="K114"/>
      <c r="L114"/>
      <c r="M114"/>
      <c r="N114"/>
      <c r="O114"/>
      <c r="P114"/>
      <c r="Q114"/>
      <c r="R114"/>
      <c r="S114"/>
      <c r="T114"/>
      <c r="U114"/>
      <c r="V114"/>
      <c r="W114"/>
      <c r="X114"/>
      <c r="Y114"/>
    </row>
    <row r="115" spans="3:25" ht="15.75">
      <c r="C115"/>
      <c r="D115"/>
      <c r="E115"/>
      <c r="F115"/>
      <c r="G115"/>
      <c r="H115"/>
      <c r="I115"/>
      <c r="J115"/>
      <c r="K115"/>
      <c r="L115"/>
      <c r="M115"/>
      <c r="N115"/>
      <c r="O115"/>
      <c r="P115"/>
      <c r="Q115"/>
      <c r="R115"/>
      <c r="S115"/>
      <c r="T115"/>
      <c r="U115"/>
      <c r="V115"/>
      <c r="W115"/>
      <c r="X115"/>
      <c r="Y115"/>
    </row>
    <row r="116" spans="3:25" ht="15.75">
      <c r="C116"/>
      <c r="D116"/>
      <c r="E116"/>
      <c r="F116"/>
      <c r="G116"/>
      <c r="H116"/>
      <c r="I116"/>
      <c r="J116"/>
      <c r="K116"/>
      <c r="L116"/>
      <c r="M116"/>
      <c r="N116"/>
      <c r="O116"/>
      <c r="P116"/>
      <c r="Q116"/>
      <c r="R116"/>
      <c r="S116"/>
      <c r="T116"/>
      <c r="U116"/>
      <c r="V116"/>
      <c r="W116"/>
      <c r="X116"/>
      <c r="Y116"/>
    </row>
    <row r="117" spans="3:25" ht="15.75">
      <c r="C117"/>
      <c r="D117"/>
      <c r="E117"/>
      <c r="F117"/>
      <c r="G117"/>
      <c r="H117"/>
      <c r="I117"/>
      <c r="J117"/>
      <c r="K117"/>
      <c r="L117"/>
      <c r="M117"/>
      <c r="N117"/>
      <c r="O117"/>
      <c r="P117"/>
      <c r="Q117"/>
      <c r="R117"/>
      <c r="S117"/>
      <c r="T117"/>
      <c r="U117"/>
      <c r="V117"/>
      <c r="W117"/>
      <c r="X117"/>
      <c r="Y117"/>
    </row>
    <row r="118" spans="3:25" ht="15.75">
      <c r="C118"/>
      <c r="D118"/>
      <c r="E118"/>
      <c r="F118"/>
      <c r="G118"/>
      <c r="H118"/>
      <c r="I118"/>
      <c r="J118"/>
      <c r="K118"/>
      <c r="L118"/>
      <c r="M118"/>
      <c r="N118"/>
      <c r="O118"/>
      <c r="P118"/>
      <c r="Q118"/>
      <c r="R118"/>
      <c r="S118"/>
      <c r="T118"/>
      <c r="U118"/>
      <c r="V118"/>
      <c r="W118"/>
      <c r="X118"/>
      <c r="Y118"/>
    </row>
    <row r="119" spans="3:25" ht="15.75">
      <c r="C119"/>
      <c r="D119"/>
      <c r="E119"/>
      <c r="F119"/>
      <c r="G119"/>
      <c r="H119"/>
      <c r="I119"/>
      <c r="J119"/>
      <c r="K119"/>
      <c r="L119"/>
      <c r="M119"/>
      <c r="N119"/>
      <c r="O119"/>
      <c r="P119"/>
      <c r="Q119"/>
      <c r="R119"/>
      <c r="S119"/>
      <c r="T119"/>
      <c r="U119"/>
      <c r="V119"/>
      <c r="W119"/>
      <c r="X119"/>
      <c r="Y119"/>
    </row>
    <row r="120" spans="3:25" ht="15.75">
      <c r="C120"/>
      <c r="D120"/>
      <c r="E120"/>
      <c r="F120"/>
      <c r="G120"/>
      <c r="H120"/>
      <c r="I120"/>
      <c r="J120"/>
      <c r="K120"/>
      <c r="L120"/>
      <c r="M120"/>
      <c r="N120"/>
      <c r="O120"/>
      <c r="P120"/>
      <c r="Q120"/>
      <c r="R120"/>
      <c r="S120"/>
      <c r="T120"/>
      <c r="U120"/>
      <c r="V120"/>
      <c r="W120"/>
      <c r="X120"/>
      <c r="Y120"/>
    </row>
    <row r="121" spans="3:25" ht="15.75">
      <c r="C121"/>
      <c r="D121"/>
      <c r="E121"/>
      <c r="F121"/>
      <c r="G121"/>
      <c r="H121"/>
      <c r="I121"/>
      <c r="J121"/>
      <c r="K121"/>
      <c r="L121"/>
      <c r="M121"/>
      <c r="N121"/>
      <c r="O121"/>
      <c r="P121"/>
      <c r="Q121"/>
      <c r="R121"/>
      <c r="S121"/>
      <c r="T121"/>
      <c r="U121"/>
      <c r="V121"/>
      <c r="W121"/>
      <c r="X121"/>
      <c r="Y121"/>
    </row>
    <row r="122" spans="3:25" ht="15.75">
      <c r="C122"/>
      <c r="D122"/>
      <c r="E122"/>
      <c r="F122"/>
      <c r="G122"/>
      <c r="H122"/>
      <c r="I122"/>
      <c r="J122"/>
      <c r="K122"/>
      <c r="L122"/>
      <c r="M122"/>
      <c r="N122"/>
      <c r="O122"/>
      <c r="P122"/>
      <c r="Q122"/>
      <c r="R122"/>
      <c r="S122"/>
      <c r="T122"/>
      <c r="U122"/>
      <c r="V122"/>
      <c r="W122"/>
      <c r="X122"/>
      <c r="Y122"/>
    </row>
    <row r="123" spans="3:25" ht="15.75">
      <c r="C123"/>
      <c r="D123"/>
      <c r="E123"/>
      <c r="F123"/>
      <c r="G123"/>
      <c r="H123"/>
      <c r="I123"/>
      <c r="J123"/>
      <c r="K123"/>
      <c r="L123"/>
      <c r="M123"/>
      <c r="N123"/>
      <c r="O123"/>
      <c r="P123"/>
      <c r="Q123"/>
      <c r="R123"/>
      <c r="S123"/>
      <c r="T123"/>
      <c r="U123"/>
      <c r="V123"/>
      <c r="W123"/>
      <c r="X123"/>
      <c r="Y123"/>
    </row>
    <row r="124" spans="3:25" ht="15.75">
      <c r="C124"/>
      <c r="D124"/>
      <c r="E124"/>
      <c r="F124"/>
      <c r="G124"/>
      <c r="H124"/>
      <c r="I124"/>
      <c r="J124"/>
      <c r="K124"/>
      <c r="L124"/>
      <c r="M124"/>
      <c r="N124"/>
      <c r="O124"/>
      <c r="P124"/>
      <c r="Q124"/>
      <c r="R124"/>
      <c r="S124"/>
      <c r="T124"/>
      <c r="U124"/>
      <c r="V124"/>
      <c r="W124"/>
      <c r="X124"/>
      <c r="Y124"/>
    </row>
    <row r="125" spans="3:25" ht="15.75">
      <c r="C125"/>
      <c r="D125"/>
      <c r="E125"/>
      <c r="F125"/>
      <c r="G125"/>
      <c r="H125"/>
      <c r="I125"/>
      <c r="J125"/>
      <c r="K125"/>
      <c r="L125"/>
      <c r="M125"/>
      <c r="N125"/>
      <c r="O125"/>
      <c r="P125"/>
      <c r="Q125"/>
      <c r="R125"/>
      <c r="S125"/>
      <c r="T125"/>
      <c r="U125"/>
      <c r="V125"/>
      <c r="W125"/>
      <c r="X125"/>
      <c r="Y125"/>
    </row>
    <row r="126" spans="3:25" ht="15.75">
      <c r="C126"/>
      <c r="D126"/>
      <c r="E126"/>
      <c r="F126"/>
      <c r="G126"/>
      <c r="H126"/>
      <c r="I126"/>
      <c r="J126"/>
      <c r="K126"/>
      <c r="L126"/>
      <c r="M126"/>
      <c r="N126"/>
      <c r="O126"/>
      <c r="P126"/>
      <c r="Q126"/>
      <c r="R126"/>
      <c r="S126"/>
      <c r="T126"/>
      <c r="U126"/>
      <c r="V126"/>
      <c r="W126"/>
      <c r="X126"/>
      <c r="Y126"/>
    </row>
    <row r="127" spans="2:25" ht="15.75">
      <c r="B127" s="26"/>
      <c r="C127"/>
      <c r="D127"/>
      <c r="E127"/>
      <c r="F127"/>
      <c r="G127"/>
      <c r="H127"/>
      <c r="I127"/>
      <c r="J127"/>
      <c r="K127"/>
      <c r="L127"/>
      <c r="M127"/>
      <c r="N127"/>
      <c r="O127"/>
      <c r="P127"/>
      <c r="Q127"/>
      <c r="R127"/>
      <c r="S127"/>
      <c r="T127"/>
      <c r="U127"/>
      <c r="V127"/>
      <c r="W127"/>
      <c r="X127"/>
      <c r="Y127"/>
    </row>
    <row r="128" spans="2:25" ht="15.75">
      <c r="B128" s="26"/>
      <c r="C128"/>
      <c r="D128"/>
      <c r="E128"/>
      <c r="F128"/>
      <c r="G128"/>
      <c r="H128"/>
      <c r="I128"/>
      <c r="J128"/>
      <c r="K128"/>
      <c r="L128"/>
      <c r="M128"/>
      <c r="N128"/>
      <c r="O128"/>
      <c r="P128"/>
      <c r="Q128"/>
      <c r="R128"/>
      <c r="S128"/>
      <c r="T128"/>
      <c r="U128"/>
      <c r="V128"/>
      <c r="W128"/>
      <c r="X128"/>
      <c r="Y128"/>
    </row>
    <row r="129" spans="3:25" ht="15.75">
      <c r="C129"/>
      <c r="D129"/>
      <c r="E129"/>
      <c r="F129"/>
      <c r="G129"/>
      <c r="H129"/>
      <c r="I129"/>
      <c r="J129"/>
      <c r="K129"/>
      <c r="L129"/>
      <c r="M129"/>
      <c r="N129"/>
      <c r="O129"/>
      <c r="P129"/>
      <c r="Q129"/>
      <c r="R129"/>
      <c r="S129"/>
      <c r="T129"/>
      <c r="U129"/>
      <c r="V129"/>
      <c r="W129"/>
      <c r="X129"/>
      <c r="Y129"/>
    </row>
    <row r="130" spans="3:25" ht="15.75">
      <c r="C130"/>
      <c r="D130"/>
      <c r="E130"/>
      <c r="F130"/>
      <c r="G130"/>
      <c r="H130"/>
      <c r="I130"/>
      <c r="J130"/>
      <c r="K130"/>
      <c r="L130"/>
      <c r="M130"/>
      <c r="N130"/>
      <c r="O130"/>
      <c r="P130"/>
      <c r="Q130"/>
      <c r="R130"/>
      <c r="S130"/>
      <c r="T130"/>
      <c r="U130"/>
      <c r="V130"/>
      <c r="W130"/>
      <c r="X130"/>
      <c r="Y130"/>
    </row>
    <row r="131" spans="3:25" ht="15.75">
      <c r="C131"/>
      <c r="D131"/>
      <c r="E131"/>
      <c r="F131"/>
      <c r="G131"/>
      <c r="H131"/>
      <c r="I131"/>
      <c r="J131"/>
      <c r="K131"/>
      <c r="L131"/>
      <c r="M131"/>
      <c r="N131"/>
      <c r="O131"/>
      <c r="P131"/>
      <c r="Q131"/>
      <c r="R131"/>
      <c r="S131"/>
      <c r="T131"/>
      <c r="U131"/>
      <c r="V131"/>
      <c r="W131"/>
      <c r="X131"/>
      <c r="Y131"/>
    </row>
    <row r="132" spans="3:25" ht="15.75">
      <c r="C132"/>
      <c r="D132"/>
      <c r="E132"/>
      <c r="F132"/>
      <c r="G132"/>
      <c r="H132"/>
      <c r="I132"/>
      <c r="J132"/>
      <c r="K132"/>
      <c r="L132"/>
      <c r="M132"/>
      <c r="N132"/>
      <c r="O132"/>
      <c r="P132"/>
      <c r="Q132"/>
      <c r="R132"/>
      <c r="S132"/>
      <c r="T132"/>
      <c r="U132"/>
      <c r="V132"/>
      <c r="W132"/>
      <c r="X132"/>
      <c r="Y132"/>
    </row>
  </sheetData>
  <sheetProtection/>
  <mergeCells count="6">
    <mergeCell ref="A5:F5"/>
    <mergeCell ref="A8:A9"/>
    <mergeCell ref="B8:B9"/>
    <mergeCell ref="C8:C9"/>
    <mergeCell ref="D8:E8"/>
    <mergeCell ref="F8:F9"/>
  </mergeCells>
  <printOptions/>
  <pageMargins left="1.1811023622047245" right="0.3937007874015748" top="0.7874015748031497" bottom="0.7874015748031497" header="0.31496062992125984" footer="0.5118110236220472"/>
  <pageSetup firstPageNumber="23" useFirstPageNumber="1" fitToHeight="1" fitToWidth="1" horizontalDpi="600" verticalDpi="600" orientation="portrait" paperSize="9" scale="71" r:id="rId1"/>
  <headerFooter alignWithMargins="0">
    <oddHeader>&amp;C&amp;"Times New Roman,обычный"&amp;11&amp;P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katya</cp:lastModifiedBy>
  <cp:lastPrinted>2012-12-19T11:33:26Z</cp:lastPrinted>
  <dcterms:created xsi:type="dcterms:W3CDTF">2003-12-10T21:35:36Z</dcterms:created>
  <dcterms:modified xsi:type="dcterms:W3CDTF">2012-12-20T07:20:31Z</dcterms:modified>
  <cp:category/>
  <cp:version/>
  <cp:contentType/>
  <cp:contentStatus/>
</cp:coreProperties>
</file>